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8145" activeTab="1"/>
  </bookViews>
  <sheets>
    <sheet name="MG học phí" sheetId="1" r:id="rId1"/>
    <sheet name="Ăn trưa " sheetId="2" r:id="rId2"/>
    <sheet name="Chi phí học tập" sheetId="3" r:id="rId3"/>
    <sheet name="Dân tộc rất ít người" sheetId="4" r:id="rId4"/>
    <sheet name="Người khuyết tật" sheetId="5" r:id="rId5"/>
  </sheets>
  <definedNames>
    <definedName name="_xlnm.Print_Titles" localSheetId="2">'Chi phí học tập'!$8:$8</definedName>
  </definedNames>
  <calcPr fullCalcOnLoad="1"/>
</workbook>
</file>

<file path=xl/sharedStrings.xml><?xml version="1.0" encoding="utf-8"?>
<sst xmlns="http://schemas.openxmlformats.org/spreadsheetml/2006/main" count="452" uniqueCount="184">
  <si>
    <t>DANH SÁCH HỌC SINH ĐƯỢC HƯỞNG CHẾ ĐỘ HỖ TRỢ CHI PHÍ HỌC TẬP</t>
  </si>
  <si>
    <t>HỌ VÀ TÊN</t>
  </si>
  <si>
    <t>LỚP</t>
  </si>
  <si>
    <t>Tàn tật, khuyết tật thuộc diện cận nghèo</t>
  </si>
  <si>
    <t>Số tháng 
được hưởng</t>
  </si>
  <si>
    <t>Kí nhận</t>
  </si>
  <si>
    <t>Cộng</t>
  </si>
  <si>
    <t>Tiền bằng chữ:</t>
  </si>
  <si>
    <t>UBND THÀNH PHỐ ĐIỆN BIÊN PHỦ</t>
  </si>
  <si>
    <t>PHÒNG GIÁO DỤC &amp; ĐÀO TẠO TP</t>
  </si>
  <si>
    <t>TỔNG HỢP DỰ TOÁN CHẾ ĐỘ DÂN TỘC RẤT ÍT NGƯỜI</t>
  </si>
  <si>
    <t>NĂM 2019</t>
  </si>
  <si>
    <t>Tên trường</t>
  </si>
  <si>
    <t>Số lượng</t>
  </si>
  <si>
    <t>Mức lương cơ sở</t>
  </si>
  <si>
    <t>Định mức hưởng</t>
  </si>
  <si>
    <t xml:space="preserve"> Thành tiền</t>
  </si>
  <si>
    <t>A</t>
  </si>
  <si>
    <t>B</t>
  </si>
  <si>
    <t>40%</t>
  </si>
  <si>
    <t>Trường TH Tô Vĩnh Diện</t>
  </si>
  <si>
    <t>Trường TH Him Lam</t>
  </si>
  <si>
    <t>Tổng cộng</t>
  </si>
  <si>
    <t xml:space="preserve">Kế toán </t>
  </si>
  <si>
    <t xml:space="preserve">Trưởng phòng </t>
  </si>
  <si>
    <t>Tiền bằng chữ: ( Hai mươi triệu không trăm mười sáu nghìn đồng chẵn).</t>
  </si>
  <si>
    <t>Kế toán trưởng</t>
  </si>
  <si>
    <t>TRƯỜNG……………………………..</t>
  </si>
  <si>
    <t>DANH SÁCH HỌC SINH ĐƯỢC HƯỞNG CHẾ ĐỘ HỌC SINH DÂN TỘC THIỂU SỐ RẤT ÍT NGƯỜI</t>
  </si>
  <si>
    <t>Theo Nghị định số 57/2017/NĐ-CP, ngày 09/5/2017</t>
  </si>
  <si>
    <t>Từ tháng…….đến tháng…….năm………. Năm học …………</t>
  </si>
  <si>
    <t>Họ và tên</t>
  </si>
  <si>
    <t>Tiền bằng chữ: ( ……………………………………………………………...).</t>
  </si>
  <si>
    <t>DANH SÁCH HỌC SINH ĐƯỢC HƯỞNG CHẾ ĐỘ HỌC SINH KHUYẾT TẬT CON HỘ NGHÈO, CẬN NGHÈO</t>
  </si>
  <si>
    <t>Theo Thông tư liên tịch số 42/2013/TTLT-BGDĐT-BLĐTBXH-BTC, ngày 31/12/2013</t>
  </si>
  <si>
    <t>Định mức hưởng 80% mức lương cơ sở</t>
  </si>
  <si>
    <t>Hỗ trợ kinh phí mua sắm phương tiện đồ dùng học tập</t>
  </si>
  <si>
    <t>5=4*2</t>
  </si>
  <si>
    <t>7=5+6</t>
  </si>
  <si>
    <t>Ghi chú</t>
  </si>
  <si>
    <t>Số tháng</t>
  </si>
  <si>
    <t>Hiệu trưởng</t>
  </si>
  <si>
    <t>Mạc Khánh Ngần</t>
  </si>
  <si>
    <t>Đào Hoài Nam</t>
  </si>
  <si>
    <t>Mồ côi</t>
  </si>
  <si>
    <t>Hộ nghèo</t>
  </si>
  <si>
    <t>STT</t>
  </si>
  <si>
    <t>Tên học sinh</t>
  </si>
  <si>
    <t>Đối tượng</t>
  </si>
  <si>
    <t>Định mức</t>
  </si>
  <si>
    <t>Thành tiền</t>
  </si>
  <si>
    <t>Ký nhận</t>
  </si>
  <si>
    <t>Lớp</t>
  </si>
  <si>
    <t>Định mức hưởng 40% Mức lương cơ sở</t>
  </si>
  <si>
    <t>5 =2*4</t>
  </si>
  <si>
    <t>Kinh phí hỗ trợ</t>
  </si>
  <si>
    <t>Cận nghèo</t>
  </si>
  <si>
    <t>DANH SÁCH HỌC SINH ĐƯỢC HỖ TRỢ TIỀN ĂN TRƯA CHO TRẺ EM 3-4 TUỔI</t>
  </si>
  <si>
    <t>Ngày tháng năm sinh</t>
  </si>
  <si>
    <t>DANH SÁCH HỌC SINH ĐƯỢC HỖ TRỢ TIỀN ĂN TRƯA CHO TRẺ EM 5 TUỔI</t>
  </si>
  <si>
    <t>8=2*7</t>
  </si>
  <si>
    <t>PHÒNG GIÁO DỤC VÀ ĐÀO TẠO TP ĐIỆN BIÊN</t>
  </si>
  <si>
    <t>Phạm Thị Vân Anh</t>
  </si>
  <si>
    <t>Địa chỉ thường trú/Địa chỉ sổ HK</t>
  </si>
  <si>
    <t xml:space="preserve"> </t>
  </si>
  <si>
    <t>TRƯỜNG MẦM NON THANH TRƯỜNG</t>
  </si>
  <si>
    <t>Đỗ Thị Mai</t>
  </si>
  <si>
    <t>Định mức 
(150.000đ/ tháng)</t>
  </si>
  <si>
    <t>Điện Biên Phủ, ngày 16 tháng 9 năm 2022</t>
  </si>
  <si>
    <t>Kế toán</t>
  </si>
  <si>
    <t>THEO NGHỊ ĐỊNH SỐ 81/2021/NĐ-CP CỦA CHÍNH PHỦ</t>
  </si>
  <si>
    <t>Theo Nghị định số 105/2020/NĐ-CP ngày 8/9/2020 của Chính Phủ.</t>
  </si>
  <si>
    <t>Vàng A Sơn</t>
  </si>
  <si>
    <t>Bản Trống dình - Xã Háng Lìa - H. Điện Biên Đông</t>
  </si>
  <si>
    <t>Sùng Minh Tuấn</t>
  </si>
  <si>
    <t>Thôn Tỉnh B - Xã Xá Nhè - H. Tủa Chùa</t>
  </si>
  <si>
    <t>Sùng Thị Thu Trang</t>
  </si>
  <si>
    <t>Giàng  A Vinh</t>
  </si>
  <si>
    <t>Thôn Háng Tàu - xã Xa Dung - H. Điện Biên Đông</t>
  </si>
  <si>
    <t>Sùng Thị Liên</t>
  </si>
  <si>
    <t>Bản Xá Tự - xã Pú Nhung - H. Tuần Giáo</t>
  </si>
  <si>
    <t>Lầu Thị Phương</t>
  </si>
  <si>
    <t>Bản van Hồ - xã Si Pa Phìn - H. Nâm Pồ</t>
  </si>
  <si>
    <t>Sùng Thị Loan</t>
  </si>
  <si>
    <t>Bản Pàng Dề A - xã Xá Nhè - H. Tủa Chùa</t>
  </si>
  <si>
    <t>Sùng A Long</t>
  </si>
  <si>
    <t>Bản Co Muông - Xã Nà Tòong- H. Tuần Giáo</t>
  </si>
  <si>
    <t>Sùng Quang Vinh</t>
  </si>
  <si>
    <t>Thào Thị Sinh</t>
  </si>
  <si>
    <t>Bản Nậm Là - X.Mường Nhé - H.Mường Nhé</t>
  </si>
  <si>
    <t>Mùa Kim Su</t>
  </si>
  <si>
    <t>Thôn Háng Sung II - Xã tả Phìn - Huyện Tủa Chùa</t>
  </si>
  <si>
    <t>14/11/2017</t>
  </si>
  <si>
    <t>19/4/2017</t>
  </si>
  <si>
    <t>22/9/2017</t>
  </si>
  <si>
    <t>19/04/2017</t>
  </si>
  <si>
    <t>16/6/2017</t>
  </si>
  <si>
    <t>21/6/2017</t>
  </si>
  <si>
    <t>24/2/2017</t>
  </si>
  <si>
    <t>Sùng Ngân Chi</t>
  </si>
  <si>
    <t>MGB số 4</t>
  </si>
  <si>
    <t>Hộ khẩu: Tỉnh B, xã Xá Nhè, huyện Tủa chùa, Tỉnh Điện Biên</t>
  </si>
  <si>
    <t>Sùng Anh Dũng</t>
  </si>
  <si>
    <t>Giàng A Hùng</t>
  </si>
  <si>
    <t>Hộ khẩu: Bản Háng Tầu, xã Xa Dung, huyện Điện Biên Đông, Tỉnh Điện Biên</t>
  </si>
  <si>
    <t>Lầu Thị Chung</t>
  </si>
  <si>
    <t>Hộ khẩu: Bản Nậm Là, xã Mường Nhé, huyện Mường Nhé, Tỉnh Điện Biên</t>
  </si>
  <si>
    <t>Sùng Thị Ánh Dương</t>
  </si>
  <si>
    <t>Hộ khẩu: Bản Xá Tự, xã Pú Nhung, huyện Tuần Giáo, Tỉnh Điện Biên</t>
  </si>
  <si>
    <t>18/10/2019</t>
  </si>
  <si>
    <t>26/5/2019</t>
  </si>
  <si>
    <t>24/4/2019</t>
  </si>
  <si>
    <t>Trần Quyết Tiến</t>
  </si>
  <si>
    <t>26/9/2017</t>
  </si>
  <si>
    <t>Hạ Hoàng Long</t>
  </si>
  <si>
    <t>Bản Trống Giông A xã Phình Nhừ huyện Điện Biên Đông tỉnh Điện Biên</t>
  </si>
  <si>
    <t>Vàng Ngọc Bích</t>
  </si>
  <si>
    <t>25/10/2018</t>
  </si>
  <si>
    <t>MGN số 1</t>
  </si>
  <si>
    <t>Bản Nậm Chim 1 xã Si Pa Phìn huyện Nậm Pồ tỉnh Điện Biên</t>
  </si>
  <si>
    <t>Cà Việt Trung</t>
  </si>
  <si>
    <t>01/9/2018</t>
  </si>
  <si>
    <t>MGN số 2</t>
  </si>
  <si>
    <t>Bản Chấng xã Quài Tở huyện Tuần Giáo tỉnh Điện Biên</t>
  </si>
  <si>
    <t>Thào Xuân Nhi</t>
  </si>
  <si>
    <t>02/01/2018</t>
  </si>
  <si>
    <t>Bản Tìa Giếnh xã Tìa Dình huyện Điện Biên Đông tỉnh Điện Biên</t>
  </si>
  <si>
    <t>Sùng Minh Hiếu</t>
  </si>
  <si>
    <t>22/02/2018</t>
  </si>
  <si>
    <t>MGN số 3</t>
  </si>
  <si>
    <t>Bản Trống Giông A xã Phì Nhừ huyện Điện Biên Đông tỉnh Điện Biên</t>
  </si>
  <si>
    <t>Khu vực III</t>
  </si>
  <si>
    <t>Hạ Tiến Đạt</t>
  </si>
  <si>
    <t>29/08/2019</t>
  </si>
  <si>
    <t>29/01/2019</t>
  </si>
  <si>
    <t>Bản Trống GiốngA Xã Phì Nhừ - Huyện Điện Biên Đông –Tỉnh Điện Biên</t>
  </si>
  <si>
    <t>MG Bé số 1</t>
  </si>
  <si>
    <t>Tòng Trọng Quí</t>
  </si>
  <si>
    <t>Bản Huổi Tao A xã Pu Nhi Huyện Điện Biên Đông Tỉnh Điện Biên</t>
  </si>
  <si>
    <t>Vừ Gia Bảo</t>
  </si>
  <si>
    <t>Lưu Ngọc Linh</t>
  </si>
  <si>
    <t>MG Lớn số 3</t>
  </si>
  <si>
    <t>MG Lớn số 1</t>
  </si>
  <si>
    <t>MG Lớn số 2</t>
  </si>
  <si>
    <t>Cứ Thị Mai Phương</t>
  </si>
  <si>
    <t>04/4/2018</t>
  </si>
  <si>
    <t>MGN số 5</t>
  </si>
  <si>
    <t>Thôn Cáng Tỷ - Xã Sín Chải - H. Tủa Chùa</t>
  </si>
  <si>
    <t>Nguyễn Ngọc Tiến</t>
  </si>
  <si>
    <t>Tổ 5 - Phường Thanh Trường TP Điện Biên Phủ - Tỉnh Điện Biên</t>
  </si>
  <si>
    <t>Tỉnh B, xã Xá Nhè, huyện Tủa chùa, Tỉnh Điện Biên</t>
  </si>
  <si>
    <t xml:space="preserve"> Bản Háng Tầu, xã Xa Dung, huyện Điện Biên Đông, Tỉnh Điện Biên</t>
  </si>
  <si>
    <t xml:space="preserve"> Bản Nậm Là, xã Mường Nhé, huyện Mường Nhé, Tỉnh Điện Biên</t>
  </si>
  <si>
    <t xml:space="preserve"> Bản Xá Tự, xã Pú Nhung, huyện Tuần Giáo, Tỉnh Điện Biên</t>
  </si>
  <si>
    <t>MG nhỡ số 5</t>
  </si>
  <si>
    <t>MG Lớn số 6</t>
  </si>
  <si>
    <t>MG Nhỡ số 1</t>
  </si>
  <si>
    <t>MG Nhỡ số 2</t>
  </si>
  <si>
    <t>MG Bé số 4</t>
  </si>
  <si>
    <t>Tòng Trọng Quý</t>
  </si>
  <si>
    <t>Bản Huổi Tao A - Xã Pu Nhi - Huyện Điện Biên Đông - Tinh Điện Biên</t>
  </si>
  <si>
    <t>Bản Phiêng Pi, Xã Pú Nhung - Huyện Tuần Giáo - Tỉnh Điện Biên</t>
  </si>
  <si>
    <t>Bản Giói B, Xã Luân Giói - Huyện Điện Biên Đông - Tỉnh Điện biên</t>
  </si>
  <si>
    <t xml:space="preserve"> Bán Hón Thị Trấn Mường Ảng - tỉnh Điện Biên (Khu vực I)</t>
  </si>
  <si>
    <t>Thôn Háng Chở xã Mường Báng huyện Tủa Chùa tỉnh Điện Biên (Khu Vực II)</t>
  </si>
  <si>
    <t>29/3/2017</t>
  </si>
  <si>
    <t>DANH SÁCH HỌC SINH ĐƯỢC MIỄN, GIẢM HỌC PHÍ</t>
  </si>
  <si>
    <t>Đơn vị tính: Triệu đồng</t>
  </si>
  <si>
    <t>Đối tượng miễn giảm</t>
  </si>
  <si>
    <t>Miễm 100%</t>
  </si>
  <si>
    <t>Miễn 70%</t>
  </si>
  <si>
    <t>Miễn 50%</t>
  </si>
  <si>
    <t>Cha mẹ Tai nạn LĐ</t>
  </si>
  <si>
    <t>Bản Trống Dình - Xã Háng Lìa - H. Điện Biên Đông</t>
  </si>
  <si>
    <t>HỌC KỲ I, NĂM HỌC 2022-2023 ( Từ tháng 09 đến tháng 12/2022)</t>
  </si>
  <si>
    <t>Học kỳ 1, năm học 2022-2023 (Từ tháng 9 đến hết tháng 12/2022)</t>
  </si>
  <si>
    <t>Tiền bằng chữ:  Mười bốn triệu bảy trăm ngàn đồng chẵn./.</t>
  </si>
  <si>
    <t>Chỉ tiêu</t>
  </si>
  <si>
    <t>Xã, thôn ĐBKK</t>
  </si>
  <si>
    <t>Tiền bằng chữ:  Bảy triệu sáu trăm tám mươi ngàn đồng chẵn./.</t>
  </si>
  <si>
    <t>Tiền bằng chữ:   Chín triệu sáu trăm ngàn đồng chẵn./.</t>
  </si>
  <si>
    <t>Số tiền được hỗ trợ/ tháng (10% MLTT)</t>
  </si>
  <si>
    <t>ĐVT: đồng</t>
  </si>
  <si>
    <t>MGB số 1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</si>
</sst>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_-* #,##0.000\ _₫_-;\-* #,##0.000\ _₫_-;_-* &quot;-&quot;???\ _₫_-;_-@_-"/>
  </numFmts>
  <fonts count="52">
    <font>
      <sz val="12"/>
      <name val="Times New Roman"/>
      <family val="0"/>
    </font>
    <font>
      <sz val="12"/>
      <name val=".VnTime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.VnTime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3"/>
      <color indexed="8"/>
      <name val=".VnTime"/>
      <family val="2"/>
    </font>
    <font>
      <i/>
      <sz val="12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/>
    </xf>
    <xf numFmtId="170" fontId="13" fillId="0" borderId="10" xfId="44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172" fontId="0" fillId="0" borderId="0" xfId="41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1" xfId="41" applyNumberFormat="1" applyFont="1" applyBorder="1" applyAlignment="1">
      <alignment horizontal="center" vertical="center" wrapText="1"/>
    </xf>
    <xf numFmtId="172" fontId="7" fillId="0" borderId="11" xfId="41" applyNumberFormat="1" applyFont="1" applyBorder="1" applyAlignment="1" quotePrefix="1">
      <alignment horizontal="center" vertical="center" wrapText="1"/>
    </xf>
    <xf numFmtId="172" fontId="23" fillId="0" borderId="11" xfId="41" applyNumberFormat="1" applyFont="1" applyBorder="1" applyAlignment="1">
      <alignment horizontal="center" vertical="center" wrapText="1"/>
    </xf>
    <xf numFmtId="172" fontId="23" fillId="0" borderId="12" xfId="41" applyNumberFormat="1" applyFont="1" applyBorder="1" applyAlignment="1">
      <alignment horizontal="center" vertical="center" wrapText="1"/>
    </xf>
    <xf numFmtId="172" fontId="9" fillId="0" borderId="12" xfId="41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72" fontId="18" fillId="0" borderId="12" xfId="41" applyNumberFormat="1" applyFont="1" applyBorder="1" applyAlignment="1">
      <alignment horizontal="center" vertical="center" wrapText="1"/>
    </xf>
    <xf numFmtId="172" fontId="8" fillId="0" borderId="12" xfId="41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2" fontId="17" fillId="0" borderId="13" xfId="41" applyNumberFormat="1" applyFont="1" applyBorder="1" applyAlignment="1">
      <alignment horizontal="center" vertical="center" wrapText="1"/>
    </xf>
    <xf numFmtId="172" fontId="8" fillId="0" borderId="13" xfId="41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72" fontId="8" fillId="0" borderId="12" xfId="41" applyNumberFormat="1" applyFont="1" applyBorder="1" applyAlignment="1">
      <alignment horizontal="center" vertical="center" wrapText="1"/>
    </xf>
    <xf numFmtId="172" fontId="0" fillId="0" borderId="0" xfId="41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3" fontId="5" fillId="0" borderId="0" xfId="61" applyNumberFormat="1" applyFont="1" applyFill="1" applyAlignment="1">
      <alignment vertical="center"/>
      <protection/>
    </xf>
    <xf numFmtId="3" fontId="24" fillId="0" borderId="14" xfId="0" applyNumberFormat="1" applyFont="1" applyBorder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6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8" fillId="24" borderId="16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 quotePrefix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8" fillId="24" borderId="16" xfId="0" applyNumberFormat="1" applyFont="1" applyFill="1" applyBorder="1" applyAlignment="1">
      <alignment vertical="center"/>
    </xf>
    <xf numFmtId="0" fontId="8" fillId="24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41" applyNumberFormat="1" applyFont="1" applyBorder="1" applyAlignment="1">
      <alignment horizontal="center" vertical="center"/>
    </xf>
    <xf numFmtId="172" fontId="10" fillId="0" borderId="17" xfId="41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" fillId="0" borderId="18" xfId="41" applyNumberFormat="1" applyFont="1" applyBorder="1" applyAlignment="1">
      <alignment horizontal="center" vertical="center"/>
    </xf>
    <xf numFmtId="172" fontId="1" fillId="0" borderId="18" xfId="41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70" fontId="17" fillId="0" borderId="15" xfId="44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170" fontId="17" fillId="0" borderId="16" xfId="44" applyFont="1" applyBorder="1" applyAlignment="1">
      <alignment horizontal="center" vertical="center" wrapText="1"/>
    </xf>
    <xf numFmtId="0" fontId="8" fillId="0" borderId="16" xfId="61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/>
    </xf>
    <xf numFmtId="0" fontId="8" fillId="24" borderId="16" xfId="41" applyNumberFormat="1" applyFont="1" applyFill="1" applyBorder="1" applyAlignment="1">
      <alignment horizontal="center" vertical="center"/>
    </xf>
    <xf numFmtId="172" fontId="8" fillId="24" borderId="16" xfId="41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25" fillId="0" borderId="0" xfId="61" applyFont="1" applyFill="1" applyAlignment="1">
      <alignment vertical="center"/>
      <protection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0" fontId="17" fillId="0" borderId="19" xfId="44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172" fontId="8" fillId="0" borderId="16" xfId="41" applyNumberFormat="1" applyFont="1" applyBorder="1" applyAlignment="1">
      <alignment horizontal="center" vertical="center"/>
    </xf>
    <xf numFmtId="0" fontId="4" fillId="0" borderId="12" xfId="62" applyFont="1" applyFill="1" applyBorder="1" applyAlignment="1">
      <alignment horizontal="center" vertical="center" wrapText="1"/>
      <protection/>
    </xf>
    <xf numFmtId="179" fontId="6" fillId="0" borderId="12" xfId="0" applyNumberFormat="1" applyFont="1" applyFill="1" applyBorder="1" applyAlignment="1">
      <alignment horizontal="center" vertical="center" wrapText="1"/>
    </xf>
    <xf numFmtId="0" fontId="6" fillId="0" borderId="13" xfId="61" applyFont="1" applyFill="1" applyBorder="1" applyAlignment="1">
      <alignment horizontal="left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172" fontId="6" fillId="0" borderId="13" xfId="43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9" fontId="6" fillId="24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61" applyFont="1" applyFill="1" applyBorder="1" applyAlignment="1">
      <alignment horizontal="left" vertical="center" wrapText="1"/>
      <protection/>
    </xf>
    <xf numFmtId="3" fontId="0" fillId="24" borderId="1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61" applyFont="1" applyFill="1" applyBorder="1" applyAlignment="1">
      <alignment horizontal="left" vertical="center" wrapText="1"/>
      <protection/>
    </xf>
    <xf numFmtId="3" fontId="0" fillId="24" borderId="12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14" fontId="6" fillId="0" borderId="17" xfId="61" applyNumberFormat="1" applyFont="1" applyFill="1" applyBorder="1" applyAlignment="1">
      <alignment horizontal="center" vertical="center" wrapText="1"/>
      <protection/>
    </xf>
    <xf numFmtId="172" fontId="29" fillId="0" borderId="17" xfId="61" applyNumberFormat="1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61" applyNumberFormat="1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9" fontId="6" fillId="24" borderId="11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2" fontId="4" fillId="0" borderId="12" xfId="61" applyNumberFormat="1" applyFont="1" applyFill="1" applyBorder="1" applyAlignment="1">
      <alignment horizontal="center" vertical="center" wrapText="1"/>
      <protection/>
    </xf>
    <xf numFmtId="172" fontId="3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179" fontId="6" fillId="0" borderId="12" xfId="41" applyNumberFormat="1" applyFont="1" applyFill="1" applyBorder="1" applyAlignment="1">
      <alignment vertical="center"/>
    </xf>
    <xf numFmtId="0" fontId="32" fillId="24" borderId="10" xfId="62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center"/>
    </xf>
    <xf numFmtId="179" fontId="30" fillId="24" borderId="10" xfId="41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24" borderId="11" xfId="62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7" fillId="24" borderId="11" xfId="0" applyFont="1" applyFill="1" applyBorder="1" applyAlignment="1">
      <alignment horizontal="center" vertical="center"/>
    </xf>
    <xf numFmtId="179" fontId="6" fillId="24" borderId="11" xfId="41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24" borderId="12" xfId="0" applyFont="1" applyFill="1" applyBorder="1" applyAlignment="1">
      <alignment horizontal="center" vertical="center"/>
    </xf>
    <xf numFmtId="179" fontId="6" fillId="24" borderId="12" xfId="41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79" fontId="6" fillId="0" borderId="13" xfId="41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79" fontId="0" fillId="0" borderId="0" xfId="41" applyNumberFormat="1" applyFont="1" applyAlignment="1">
      <alignment vertical="center"/>
    </xf>
    <xf numFmtId="0" fontId="16" fillId="0" borderId="0" xfId="0" applyFont="1" applyAlignment="1">
      <alignment horizontal="left" vertical="center" wrapText="1"/>
    </xf>
    <xf numFmtId="172" fontId="24" fillId="0" borderId="14" xfId="41" applyNumberFormat="1" applyFont="1" applyBorder="1" applyAlignment="1">
      <alignment vertical="center"/>
    </xf>
    <xf numFmtId="3" fontId="13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3" fontId="0" fillId="0" borderId="16" xfId="41" applyNumberFormat="1" applyFont="1" applyFill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24" borderId="16" xfId="0" applyFont="1" applyFill="1" applyBorder="1" applyAlignment="1" quotePrefix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3" fontId="0" fillId="0" borderId="21" xfId="41" applyNumberFormat="1" applyFont="1" applyFill="1" applyBorder="1" applyAlignment="1">
      <alignment horizontal="center" vertical="center" wrapText="1"/>
    </xf>
    <xf numFmtId="3" fontId="0" fillId="24" borderId="15" xfId="0" applyNumberFormat="1" applyFont="1" applyFill="1" applyBorder="1" applyAlignment="1">
      <alignment vertical="center"/>
    </xf>
    <xf numFmtId="0" fontId="0" fillId="24" borderId="15" xfId="0" applyFont="1" applyFill="1" applyBorder="1" applyAlignment="1" quotePrefix="1">
      <alignment horizontal="center" vertical="center" wrapText="1"/>
    </xf>
    <xf numFmtId="1" fontId="0" fillId="24" borderId="15" xfId="0" applyNumberFormat="1" applyFont="1" applyFill="1" applyBorder="1" applyAlignment="1">
      <alignment horizontal="center" vertical="center" wrapText="1"/>
    </xf>
    <xf numFmtId="3" fontId="0" fillId="24" borderId="15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/>
    </xf>
    <xf numFmtId="1" fontId="0" fillId="24" borderId="16" xfId="0" applyNumberFormat="1" applyFont="1" applyFill="1" applyBorder="1" applyAlignment="1">
      <alignment horizontal="center" vertical="center" wrapText="1"/>
    </xf>
    <xf numFmtId="3" fontId="0" fillId="24" borderId="16" xfId="0" applyNumberFormat="1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center"/>
    </xf>
    <xf numFmtId="0" fontId="0" fillId="0" borderId="16" xfId="61" applyFont="1" applyFill="1" applyBorder="1" applyAlignment="1">
      <alignment horizontal="center" vertical="center" wrapText="1"/>
      <protection/>
    </xf>
    <xf numFmtId="172" fontId="0" fillId="0" borderId="16" xfId="41" applyNumberFormat="1" applyFont="1" applyFill="1" applyBorder="1" applyAlignment="1">
      <alignment horizontal="center" vertical="center" wrapText="1"/>
    </xf>
    <xf numFmtId="14" fontId="0" fillId="24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14" fontId="0" fillId="0" borderId="18" xfId="0" applyNumberFormat="1" applyFont="1" applyFill="1" applyBorder="1" applyAlignment="1">
      <alignment horizontal="center" vertical="center"/>
    </xf>
    <xf numFmtId="3" fontId="0" fillId="0" borderId="18" xfId="41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72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5" fillId="0" borderId="0" xfId="61" applyFont="1" applyFill="1" applyAlignment="1">
      <alignment vertical="center"/>
      <protection/>
    </xf>
    <xf numFmtId="0" fontId="16" fillId="0" borderId="0" xfId="0" applyFont="1" applyAlignment="1">
      <alignment horizontal="left" vertical="center" wrapText="1"/>
    </xf>
    <xf numFmtId="0" fontId="5" fillId="24" borderId="25" xfId="61" applyFont="1" applyFill="1" applyBorder="1" applyAlignment="1">
      <alignment horizontal="center" vertical="center" wrapText="1"/>
      <protection/>
    </xf>
    <xf numFmtId="0" fontId="5" fillId="24" borderId="14" xfId="61" applyFont="1" applyFill="1" applyBorder="1" applyAlignment="1">
      <alignment horizontal="center" vertical="center" wrapText="1"/>
      <protection/>
    </xf>
    <xf numFmtId="0" fontId="5" fillId="24" borderId="23" xfId="6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79" fontId="21" fillId="0" borderId="24" xfId="41" applyNumberFormat="1" applyFont="1" applyBorder="1" applyAlignment="1">
      <alignment horizontal="center" vertical="center" wrapText="1"/>
    </xf>
    <xf numFmtId="179" fontId="21" fillId="0" borderId="17" xfId="41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2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5" fillId="0" borderId="0" xfId="61" applyFont="1" applyFill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6" fillId="0" borderId="22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Sheet1" xfId="61"/>
    <cellStyle name="Normal_Sheet1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5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6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57150</xdr:colOff>
      <xdr:row>36</xdr:row>
      <xdr:rowOff>0</xdr:rowOff>
    </xdr:from>
    <xdr:ext cx="76200" cy="0"/>
    <xdr:sp fLocksText="0">
      <xdr:nvSpPr>
        <xdr:cNvPr id="9" name="Text Box 8"/>
        <xdr:cNvSpPr txBox="1">
          <a:spLocks noChangeArrowheads="1"/>
        </xdr:cNvSpPr>
      </xdr:nvSpPr>
      <xdr:spPr>
        <a:xfrm>
          <a:off x="409575" y="8905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0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1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2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3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4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5" name="Text Box 7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6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7" name="Text Box 10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8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19" name="Text Box 7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0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1" name="Text Box 10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2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3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4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5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6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7" name="Text Box 7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8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29" name="Text Box 10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0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1" name="Text Box 7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2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3" name="Text Box 10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4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5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6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7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8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39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0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1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2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3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4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5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6" name="Text Box 5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7" name="Text Box 6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8" name="Text Box 8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38100"/>
    <xdr:sp fLocksText="0">
      <xdr:nvSpPr>
        <xdr:cNvPr id="49" name="Text Box 9"/>
        <xdr:cNvSpPr txBox="1">
          <a:spLocks noChangeArrowheads="1"/>
        </xdr:cNvSpPr>
      </xdr:nvSpPr>
      <xdr:spPr>
        <a:xfrm>
          <a:off x="352425" y="8905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7">
      <selection activeCell="A11" sqref="A11:A35"/>
    </sheetView>
  </sheetViews>
  <sheetFormatPr defaultColWidth="9.00390625" defaultRowHeight="15.75"/>
  <cols>
    <col min="1" max="1" width="4.625" style="38" customWidth="1"/>
    <col min="2" max="2" width="17.625" style="155" customWidth="1"/>
    <col min="3" max="3" width="14.00390625" style="39" customWidth="1"/>
    <col min="4" max="4" width="14.625" style="156" customWidth="1"/>
    <col min="5" max="5" width="8.25390625" style="38" customWidth="1"/>
    <col min="6" max="6" width="7.125" style="38" customWidth="1"/>
    <col min="7" max="7" width="6.75390625" style="38" customWidth="1"/>
    <col min="8" max="8" width="7.25390625" style="38" customWidth="1"/>
    <col min="9" max="9" width="6.00390625" style="38" customWidth="1"/>
    <col min="10" max="10" width="7.125" style="157" customWidth="1"/>
    <col min="11" max="11" width="56.50390625" style="134" bestFit="1" customWidth="1"/>
    <col min="12" max="16384" width="9.00390625" style="38" customWidth="1"/>
  </cols>
  <sheetData>
    <row r="1" spans="1:11" s="136" customFormat="1" ht="18.75">
      <c r="A1" s="228" t="s">
        <v>61</v>
      </c>
      <c r="B1" s="228"/>
      <c r="C1" s="228"/>
      <c r="D1" s="228"/>
      <c r="E1" s="228"/>
      <c r="F1" s="135"/>
      <c r="G1" s="135"/>
      <c r="H1" s="135"/>
      <c r="I1" s="135"/>
      <c r="J1" s="135"/>
      <c r="K1" s="134"/>
    </row>
    <row r="2" spans="1:11" s="136" customFormat="1" ht="18.75">
      <c r="A2" s="228" t="s">
        <v>65</v>
      </c>
      <c r="B2" s="228"/>
      <c r="C2" s="228"/>
      <c r="D2" s="228"/>
      <c r="E2" s="228"/>
      <c r="F2" s="135"/>
      <c r="G2" s="135"/>
      <c r="H2" s="135"/>
      <c r="I2" s="135"/>
      <c r="J2" s="135"/>
      <c r="K2" s="134"/>
    </row>
    <row r="3" spans="1:11" s="136" customFormat="1" ht="18.75">
      <c r="A3" s="40"/>
      <c r="B3" s="40"/>
      <c r="C3" s="40"/>
      <c r="D3" s="40"/>
      <c r="E3" s="40"/>
      <c r="F3" s="135"/>
      <c r="G3" s="135"/>
      <c r="H3" s="135"/>
      <c r="I3" s="135"/>
      <c r="J3" s="135"/>
      <c r="K3" s="134"/>
    </row>
    <row r="4" spans="1:10" ht="18.75">
      <c r="A4" s="233" t="s">
        <v>166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0" ht="18.75">
      <c r="A5" s="233" t="s">
        <v>174</v>
      </c>
      <c r="B5" s="233"/>
      <c r="C5" s="233"/>
      <c r="D5" s="233"/>
      <c r="E5" s="233"/>
      <c r="F5" s="233"/>
      <c r="G5" s="233"/>
      <c r="H5" s="233"/>
      <c r="I5" s="233"/>
      <c r="J5" s="233"/>
    </row>
    <row r="6" spans="1:10" ht="15.75">
      <c r="A6" s="234" t="s">
        <v>167</v>
      </c>
      <c r="B6" s="234"/>
      <c r="C6" s="234"/>
      <c r="D6" s="234"/>
      <c r="E6" s="234"/>
      <c r="F6" s="234"/>
      <c r="G6" s="234"/>
      <c r="H6" s="234"/>
      <c r="I6" s="234"/>
      <c r="J6" s="234"/>
    </row>
    <row r="7" spans="1:10" ht="35.25" customHeight="1">
      <c r="A7" s="235" t="s">
        <v>46</v>
      </c>
      <c r="B7" s="235" t="s">
        <v>177</v>
      </c>
      <c r="C7" s="235" t="s">
        <v>52</v>
      </c>
      <c r="D7" s="235" t="s">
        <v>48</v>
      </c>
      <c r="E7" s="241" t="s">
        <v>168</v>
      </c>
      <c r="F7" s="242"/>
      <c r="G7" s="243"/>
      <c r="H7" s="235" t="s">
        <v>49</v>
      </c>
      <c r="I7" s="235" t="s">
        <v>40</v>
      </c>
      <c r="J7" s="239" t="s">
        <v>50</v>
      </c>
    </row>
    <row r="8" spans="1:10" ht="31.5">
      <c r="A8" s="236"/>
      <c r="B8" s="236"/>
      <c r="C8" s="236"/>
      <c r="D8" s="236"/>
      <c r="E8" s="3" t="s">
        <v>169</v>
      </c>
      <c r="F8" s="3" t="s">
        <v>170</v>
      </c>
      <c r="G8" s="3" t="s">
        <v>171</v>
      </c>
      <c r="H8" s="236"/>
      <c r="I8" s="236"/>
      <c r="J8" s="240"/>
    </row>
    <row r="9" spans="1:11" s="153" customFormat="1" ht="18.75" customHeight="1">
      <c r="A9" s="230" t="s">
        <v>6</v>
      </c>
      <c r="B9" s="231"/>
      <c r="C9" s="231"/>
      <c r="D9" s="232"/>
      <c r="E9" s="139">
        <f>SUM(E10:E35)</f>
        <v>20</v>
      </c>
      <c r="F9" s="139">
        <f>SUM(F10:F35)</f>
        <v>5</v>
      </c>
      <c r="G9" s="139">
        <f>SUM(G10:G35)</f>
        <v>1</v>
      </c>
      <c r="H9" s="133"/>
      <c r="I9" s="140"/>
      <c r="J9" s="141">
        <f>SUM(J10:J35)</f>
        <v>14.699999999999998</v>
      </c>
      <c r="K9" s="134"/>
    </row>
    <row r="10" spans="1:11" s="134" customFormat="1" ht="18.75" customHeight="1">
      <c r="A10" s="142">
        <v>1</v>
      </c>
      <c r="B10" s="112" t="s">
        <v>114</v>
      </c>
      <c r="C10" s="123" t="s">
        <v>142</v>
      </c>
      <c r="D10" s="124" t="s">
        <v>45</v>
      </c>
      <c r="E10" s="143">
        <v>1</v>
      </c>
      <c r="F10" s="144"/>
      <c r="G10" s="143"/>
      <c r="H10" s="130">
        <v>0.05</v>
      </c>
      <c r="I10" s="145">
        <v>4</v>
      </c>
      <c r="J10" s="146">
        <f>(E10*H10*I10)+(F10*H10*I10*70%)+(G10*H10*I10*50%)</f>
        <v>0.2</v>
      </c>
      <c r="K10" s="134" t="s">
        <v>130</v>
      </c>
    </row>
    <row r="11" spans="1:10" s="134" customFormat="1" ht="18.75" customHeight="1">
      <c r="A11" s="147">
        <v>2</v>
      </c>
      <c r="B11" s="113" t="s">
        <v>139</v>
      </c>
      <c r="C11" s="125" t="s">
        <v>141</v>
      </c>
      <c r="D11" s="126" t="s">
        <v>131</v>
      </c>
      <c r="E11" s="148">
        <v>1</v>
      </c>
      <c r="F11" s="100"/>
      <c r="G11" s="148"/>
      <c r="H11" s="106">
        <v>0.05</v>
      </c>
      <c r="I11" s="149">
        <v>4</v>
      </c>
      <c r="J11" s="150">
        <f>(E11*H11*I11)+(F11*H11*I11*70%)+(G11*H11*I11*50%)</f>
        <v>0.2</v>
      </c>
    </row>
    <row r="12" spans="1:10" s="134" customFormat="1" ht="18.75" customHeight="1">
      <c r="A12" s="147">
        <v>3</v>
      </c>
      <c r="B12" s="113" t="s">
        <v>140</v>
      </c>
      <c r="C12" s="125" t="s">
        <v>141</v>
      </c>
      <c r="D12" s="126" t="s">
        <v>131</v>
      </c>
      <c r="E12" s="148">
        <v>1</v>
      </c>
      <c r="F12" s="100"/>
      <c r="G12" s="148"/>
      <c r="H12" s="106">
        <v>0.05</v>
      </c>
      <c r="I12" s="149">
        <v>4</v>
      </c>
      <c r="J12" s="150">
        <f>(E12*H12*I12)+(F12*H12*I12*70%)+(G12*H12*I12*50%)</f>
        <v>0.2</v>
      </c>
    </row>
    <row r="13" spans="1:11" s="134" customFormat="1" ht="18.75" customHeight="1">
      <c r="A13" s="147">
        <v>4</v>
      </c>
      <c r="B13" s="114" t="s">
        <v>72</v>
      </c>
      <c r="C13" s="125" t="s">
        <v>155</v>
      </c>
      <c r="D13" s="126" t="s">
        <v>45</v>
      </c>
      <c r="E13" s="100">
        <v>1</v>
      </c>
      <c r="F13" s="100"/>
      <c r="G13" s="100"/>
      <c r="H13" s="101">
        <v>0.05</v>
      </c>
      <c r="I13" s="137">
        <v>4</v>
      </c>
      <c r="J13" s="138">
        <f aca="true" t="shared" si="0" ref="J13:J35">(E13*H13*I13)+(F13*H13*I13*70%)+(G13*H13*I13*50)</f>
        <v>0.2</v>
      </c>
      <c r="K13" s="134" t="s">
        <v>173</v>
      </c>
    </row>
    <row r="14" spans="1:11" s="134" customFormat="1" ht="18.75" customHeight="1">
      <c r="A14" s="147">
        <v>5</v>
      </c>
      <c r="B14" s="114" t="s">
        <v>74</v>
      </c>
      <c r="C14" s="125" t="s">
        <v>155</v>
      </c>
      <c r="D14" s="126" t="s">
        <v>45</v>
      </c>
      <c r="E14" s="100">
        <v>1</v>
      </c>
      <c r="F14" s="100"/>
      <c r="G14" s="100"/>
      <c r="H14" s="101">
        <v>0.05</v>
      </c>
      <c r="I14" s="137">
        <v>4</v>
      </c>
      <c r="J14" s="138">
        <f t="shared" si="0"/>
        <v>0.2</v>
      </c>
      <c r="K14" s="134" t="s">
        <v>75</v>
      </c>
    </row>
    <row r="15" spans="1:11" s="134" customFormat="1" ht="18.75" customHeight="1">
      <c r="A15" s="147">
        <v>6</v>
      </c>
      <c r="B15" s="114" t="s">
        <v>76</v>
      </c>
      <c r="C15" s="125" t="s">
        <v>155</v>
      </c>
      <c r="D15" s="126" t="s">
        <v>45</v>
      </c>
      <c r="E15" s="100">
        <v>1</v>
      </c>
      <c r="F15" s="100"/>
      <c r="G15" s="100"/>
      <c r="H15" s="101">
        <v>0.05</v>
      </c>
      <c r="I15" s="137">
        <v>4</v>
      </c>
      <c r="J15" s="138">
        <f t="shared" si="0"/>
        <v>0.2</v>
      </c>
      <c r="K15" s="134" t="s">
        <v>75</v>
      </c>
    </row>
    <row r="16" spans="1:11" s="134" customFormat="1" ht="18.75" customHeight="1">
      <c r="A16" s="147">
        <v>7</v>
      </c>
      <c r="B16" s="115" t="s">
        <v>77</v>
      </c>
      <c r="C16" s="125" t="s">
        <v>155</v>
      </c>
      <c r="D16" s="126" t="s">
        <v>45</v>
      </c>
      <c r="E16" s="100">
        <v>1</v>
      </c>
      <c r="F16" s="100"/>
      <c r="G16" s="100"/>
      <c r="H16" s="101">
        <v>0.05</v>
      </c>
      <c r="I16" s="137">
        <v>4</v>
      </c>
      <c r="J16" s="138">
        <f t="shared" si="0"/>
        <v>0.2</v>
      </c>
      <c r="K16" s="134" t="s">
        <v>78</v>
      </c>
    </row>
    <row r="17" spans="1:11" s="134" customFormat="1" ht="18.75" customHeight="1">
      <c r="A17" s="147">
        <v>8</v>
      </c>
      <c r="B17" s="114" t="s">
        <v>79</v>
      </c>
      <c r="C17" s="125" t="s">
        <v>155</v>
      </c>
      <c r="D17" s="126" t="s">
        <v>45</v>
      </c>
      <c r="E17" s="100">
        <v>1</v>
      </c>
      <c r="F17" s="100"/>
      <c r="G17" s="100"/>
      <c r="H17" s="101">
        <v>0.05</v>
      </c>
      <c r="I17" s="137">
        <v>4</v>
      </c>
      <c r="J17" s="138">
        <f t="shared" si="0"/>
        <v>0.2</v>
      </c>
      <c r="K17" s="134" t="s">
        <v>80</v>
      </c>
    </row>
    <row r="18" spans="1:11" s="134" customFormat="1" ht="18.75" customHeight="1">
      <c r="A18" s="147">
        <v>9</v>
      </c>
      <c r="B18" s="114" t="s">
        <v>81</v>
      </c>
      <c r="C18" s="125" t="s">
        <v>155</v>
      </c>
      <c r="D18" s="126" t="s">
        <v>45</v>
      </c>
      <c r="E18" s="100">
        <v>1</v>
      </c>
      <c r="F18" s="100"/>
      <c r="G18" s="100"/>
      <c r="H18" s="101">
        <v>0.05</v>
      </c>
      <c r="I18" s="137">
        <v>4</v>
      </c>
      <c r="J18" s="138">
        <f t="shared" si="0"/>
        <v>0.2</v>
      </c>
      <c r="K18" s="134" t="s">
        <v>82</v>
      </c>
    </row>
    <row r="19" spans="1:11" s="134" customFormat="1" ht="18.75" customHeight="1">
      <c r="A19" s="147">
        <v>10</v>
      </c>
      <c r="B19" s="114" t="s">
        <v>83</v>
      </c>
      <c r="C19" s="125" t="s">
        <v>155</v>
      </c>
      <c r="D19" s="126" t="s">
        <v>45</v>
      </c>
      <c r="E19" s="100">
        <v>1</v>
      </c>
      <c r="F19" s="100"/>
      <c r="G19" s="100"/>
      <c r="H19" s="101">
        <v>0.05</v>
      </c>
      <c r="I19" s="137">
        <v>4</v>
      </c>
      <c r="J19" s="138">
        <f t="shared" si="0"/>
        <v>0.2</v>
      </c>
      <c r="K19" s="134" t="s">
        <v>84</v>
      </c>
    </row>
    <row r="20" spans="1:11" s="134" customFormat="1" ht="18.75" customHeight="1">
      <c r="A20" s="147">
        <v>11</v>
      </c>
      <c r="B20" s="114" t="s">
        <v>85</v>
      </c>
      <c r="C20" s="125" t="s">
        <v>155</v>
      </c>
      <c r="D20" s="126" t="s">
        <v>45</v>
      </c>
      <c r="E20" s="100">
        <v>1</v>
      </c>
      <c r="F20" s="100"/>
      <c r="G20" s="100"/>
      <c r="H20" s="101">
        <v>0.05</v>
      </c>
      <c r="I20" s="137">
        <v>4</v>
      </c>
      <c r="J20" s="138">
        <f t="shared" si="0"/>
        <v>0.2</v>
      </c>
      <c r="K20" s="134" t="s">
        <v>86</v>
      </c>
    </row>
    <row r="21" spans="1:11" s="134" customFormat="1" ht="18.75" customHeight="1">
      <c r="A21" s="147">
        <v>12</v>
      </c>
      <c r="B21" s="116" t="s">
        <v>87</v>
      </c>
      <c r="C21" s="125" t="s">
        <v>155</v>
      </c>
      <c r="D21" s="126" t="s">
        <v>45</v>
      </c>
      <c r="E21" s="100">
        <v>1</v>
      </c>
      <c r="F21" s="100"/>
      <c r="G21" s="100"/>
      <c r="H21" s="101">
        <v>0.05</v>
      </c>
      <c r="I21" s="137">
        <v>4</v>
      </c>
      <c r="J21" s="138">
        <f t="shared" si="0"/>
        <v>0.2</v>
      </c>
      <c r="K21" s="134" t="s">
        <v>80</v>
      </c>
    </row>
    <row r="22" spans="1:11" s="134" customFormat="1" ht="18.75" customHeight="1">
      <c r="A22" s="147">
        <v>13</v>
      </c>
      <c r="B22" s="116" t="s">
        <v>88</v>
      </c>
      <c r="C22" s="125" t="s">
        <v>155</v>
      </c>
      <c r="D22" s="126" t="s">
        <v>131</v>
      </c>
      <c r="E22" s="100">
        <v>1</v>
      </c>
      <c r="F22" s="100"/>
      <c r="G22" s="100"/>
      <c r="H22" s="101">
        <v>0.05</v>
      </c>
      <c r="I22" s="137">
        <v>4</v>
      </c>
      <c r="J22" s="138">
        <f t="shared" si="0"/>
        <v>0.2</v>
      </c>
      <c r="K22" s="134" t="s">
        <v>89</v>
      </c>
    </row>
    <row r="23" spans="1:11" s="134" customFormat="1" ht="18.75" customHeight="1">
      <c r="A23" s="147">
        <v>14</v>
      </c>
      <c r="B23" s="116" t="s">
        <v>90</v>
      </c>
      <c r="C23" s="125" t="s">
        <v>155</v>
      </c>
      <c r="D23" s="127" t="s">
        <v>131</v>
      </c>
      <c r="E23" s="100">
        <v>1</v>
      </c>
      <c r="F23" s="100"/>
      <c r="G23" s="100"/>
      <c r="H23" s="101">
        <v>0.05</v>
      </c>
      <c r="I23" s="137">
        <v>4</v>
      </c>
      <c r="J23" s="138">
        <f t="shared" si="0"/>
        <v>0.2</v>
      </c>
      <c r="K23" s="134" t="s">
        <v>91</v>
      </c>
    </row>
    <row r="24" spans="1:11" s="134" customFormat="1" ht="18.75" customHeight="1">
      <c r="A24" s="147">
        <v>15</v>
      </c>
      <c r="B24" s="117" t="s">
        <v>116</v>
      </c>
      <c r="C24" s="128" t="s">
        <v>156</v>
      </c>
      <c r="D24" s="127" t="s">
        <v>131</v>
      </c>
      <c r="E24" s="100"/>
      <c r="F24" s="100">
        <v>1</v>
      </c>
      <c r="G24" s="100"/>
      <c r="H24" s="101">
        <v>0.05</v>
      </c>
      <c r="I24" s="137">
        <v>4</v>
      </c>
      <c r="J24" s="138">
        <f t="shared" si="0"/>
        <v>0.13999999999999999</v>
      </c>
      <c r="K24" s="134" t="s">
        <v>119</v>
      </c>
    </row>
    <row r="25" spans="1:11" s="134" customFormat="1" ht="18.75" customHeight="1">
      <c r="A25" s="147">
        <v>16</v>
      </c>
      <c r="B25" s="117" t="s">
        <v>120</v>
      </c>
      <c r="C25" s="128" t="s">
        <v>156</v>
      </c>
      <c r="D25" s="127" t="s">
        <v>131</v>
      </c>
      <c r="E25" s="100"/>
      <c r="F25" s="100">
        <v>1</v>
      </c>
      <c r="G25" s="100"/>
      <c r="H25" s="101">
        <v>0.05</v>
      </c>
      <c r="I25" s="137">
        <v>4</v>
      </c>
      <c r="J25" s="138">
        <f t="shared" si="0"/>
        <v>0.13999999999999999</v>
      </c>
      <c r="K25" s="134" t="s">
        <v>123</v>
      </c>
    </row>
    <row r="26" spans="1:11" s="134" customFormat="1" ht="18.75" customHeight="1">
      <c r="A26" s="147">
        <v>17</v>
      </c>
      <c r="B26" s="117" t="s">
        <v>124</v>
      </c>
      <c r="C26" s="128" t="s">
        <v>157</v>
      </c>
      <c r="D26" s="127" t="s">
        <v>131</v>
      </c>
      <c r="E26" s="100"/>
      <c r="F26" s="100">
        <v>1</v>
      </c>
      <c r="G26" s="100"/>
      <c r="H26" s="101">
        <v>0.05</v>
      </c>
      <c r="I26" s="137">
        <v>4</v>
      </c>
      <c r="J26" s="138">
        <f t="shared" si="0"/>
        <v>0.13999999999999999</v>
      </c>
      <c r="K26" s="134" t="s">
        <v>126</v>
      </c>
    </row>
    <row r="27" spans="1:11" s="134" customFormat="1" ht="18.75" customHeight="1">
      <c r="A27" s="147">
        <v>18</v>
      </c>
      <c r="B27" s="114" t="s">
        <v>144</v>
      </c>
      <c r="C27" s="129" t="s">
        <v>154</v>
      </c>
      <c r="D27" s="127" t="s">
        <v>131</v>
      </c>
      <c r="E27" s="100"/>
      <c r="F27" s="100">
        <v>1</v>
      </c>
      <c r="G27" s="100"/>
      <c r="H27" s="131">
        <v>0.05</v>
      </c>
      <c r="I27" s="137">
        <v>4</v>
      </c>
      <c r="J27" s="138">
        <f t="shared" si="0"/>
        <v>0.13999999999999999</v>
      </c>
      <c r="K27" s="134" t="s">
        <v>147</v>
      </c>
    </row>
    <row r="28" spans="1:11" s="134" customFormat="1" ht="18.75" customHeight="1">
      <c r="A28" s="147">
        <v>19</v>
      </c>
      <c r="B28" s="116" t="s">
        <v>148</v>
      </c>
      <c r="C28" s="129" t="s">
        <v>154</v>
      </c>
      <c r="D28" s="132" t="s">
        <v>172</v>
      </c>
      <c r="E28" s="100"/>
      <c r="F28" s="100"/>
      <c r="G28" s="100">
        <v>1</v>
      </c>
      <c r="H28" s="131">
        <v>0.05</v>
      </c>
      <c r="I28" s="137">
        <v>4</v>
      </c>
      <c r="J28" s="138">
        <f t="shared" si="0"/>
        <v>10</v>
      </c>
      <c r="K28" s="134" t="s">
        <v>149</v>
      </c>
    </row>
    <row r="29" spans="1:11" s="134" customFormat="1" ht="18.75" customHeight="1">
      <c r="A29" s="147">
        <v>20</v>
      </c>
      <c r="B29" s="116" t="s">
        <v>132</v>
      </c>
      <c r="C29" s="129" t="s">
        <v>136</v>
      </c>
      <c r="D29" s="127" t="s">
        <v>45</v>
      </c>
      <c r="E29" s="100">
        <v>1</v>
      </c>
      <c r="F29" s="100"/>
      <c r="G29" s="100"/>
      <c r="H29" s="101">
        <v>0.05</v>
      </c>
      <c r="I29" s="137">
        <v>4</v>
      </c>
      <c r="J29" s="138">
        <f t="shared" si="0"/>
        <v>0.2</v>
      </c>
      <c r="K29" s="134" t="s">
        <v>130</v>
      </c>
    </row>
    <row r="30" spans="1:11" s="134" customFormat="1" ht="18.75" customHeight="1">
      <c r="A30" s="147">
        <v>21</v>
      </c>
      <c r="B30" s="116" t="s">
        <v>159</v>
      </c>
      <c r="C30" s="129" t="s">
        <v>136</v>
      </c>
      <c r="D30" s="127" t="s">
        <v>131</v>
      </c>
      <c r="E30" s="148"/>
      <c r="F30" s="100">
        <v>1</v>
      </c>
      <c r="G30" s="148"/>
      <c r="H30" s="101">
        <v>0.05</v>
      </c>
      <c r="I30" s="137">
        <v>4</v>
      </c>
      <c r="J30" s="138">
        <f t="shared" si="0"/>
        <v>0.13999999999999999</v>
      </c>
      <c r="K30" s="134" t="s">
        <v>160</v>
      </c>
    </row>
    <row r="31" spans="1:11" s="134" customFormat="1" ht="18.75" customHeight="1">
      <c r="A31" s="147">
        <v>22</v>
      </c>
      <c r="B31" s="114" t="s">
        <v>99</v>
      </c>
      <c r="C31" s="128" t="s">
        <v>158</v>
      </c>
      <c r="D31" s="126" t="s">
        <v>45</v>
      </c>
      <c r="E31" s="100">
        <v>1</v>
      </c>
      <c r="F31" s="100"/>
      <c r="G31" s="100"/>
      <c r="H31" s="101">
        <v>0.05</v>
      </c>
      <c r="I31" s="137">
        <v>4</v>
      </c>
      <c r="J31" s="138">
        <f t="shared" si="0"/>
        <v>0.2</v>
      </c>
      <c r="K31" s="134" t="s">
        <v>150</v>
      </c>
    </row>
    <row r="32" spans="1:11" s="134" customFormat="1" ht="18.75" customHeight="1">
      <c r="A32" s="147">
        <v>23</v>
      </c>
      <c r="B32" s="114" t="s">
        <v>102</v>
      </c>
      <c r="C32" s="128" t="s">
        <v>158</v>
      </c>
      <c r="D32" s="126" t="s">
        <v>45</v>
      </c>
      <c r="E32" s="100">
        <v>1</v>
      </c>
      <c r="F32" s="100"/>
      <c r="G32" s="100"/>
      <c r="H32" s="101">
        <v>0.05</v>
      </c>
      <c r="I32" s="137">
        <v>4</v>
      </c>
      <c r="J32" s="138">
        <f t="shared" si="0"/>
        <v>0.2</v>
      </c>
      <c r="K32" s="134" t="s">
        <v>150</v>
      </c>
    </row>
    <row r="33" spans="1:11" s="134" customFormat="1" ht="18.75" customHeight="1">
      <c r="A33" s="147">
        <v>24</v>
      </c>
      <c r="B33" s="114" t="s">
        <v>103</v>
      </c>
      <c r="C33" s="128" t="s">
        <v>158</v>
      </c>
      <c r="D33" s="126" t="s">
        <v>45</v>
      </c>
      <c r="E33" s="100">
        <v>1</v>
      </c>
      <c r="F33" s="100"/>
      <c r="G33" s="100"/>
      <c r="H33" s="101">
        <v>0.05</v>
      </c>
      <c r="I33" s="137">
        <v>4</v>
      </c>
      <c r="J33" s="138">
        <f t="shared" si="0"/>
        <v>0.2</v>
      </c>
      <c r="K33" s="134" t="s">
        <v>151</v>
      </c>
    </row>
    <row r="34" spans="1:11" s="134" customFormat="1" ht="18.75" customHeight="1">
      <c r="A34" s="147">
        <v>25</v>
      </c>
      <c r="B34" s="115" t="s">
        <v>105</v>
      </c>
      <c r="C34" s="128" t="s">
        <v>158</v>
      </c>
      <c r="D34" s="126" t="s">
        <v>45</v>
      </c>
      <c r="E34" s="100">
        <v>1</v>
      </c>
      <c r="F34" s="100"/>
      <c r="G34" s="100"/>
      <c r="H34" s="101">
        <v>0.05</v>
      </c>
      <c r="I34" s="137">
        <v>4</v>
      </c>
      <c r="J34" s="138">
        <f t="shared" si="0"/>
        <v>0.2</v>
      </c>
      <c r="K34" s="134" t="s">
        <v>152</v>
      </c>
    </row>
    <row r="35" spans="1:11" s="134" customFormat="1" ht="18.75" customHeight="1">
      <c r="A35" s="147">
        <v>26</v>
      </c>
      <c r="B35" s="114" t="s">
        <v>107</v>
      </c>
      <c r="C35" s="128" t="s">
        <v>158</v>
      </c>
      <c r="D35" s="126" t="s">
        <v>45</v>
      </c>
      <c r="E35" s="148">
        <v>1</v>
      </c>
      <c r="F35" s="100"/>
      <c r="G35" s="148"/>
      <c r="H35" s="101">
        <v>0.05</v>
      </c>
      <c r="I35" s="137">
        <v>4</v>
      </c>
      <c r="J35" s="138">
        <f t="shared" si="0"/>
        <v>0.2</v>
      </c>
      <c r="K35" s="134" t="s">
        <v>153</v>
      </c>
    </row>
    <row r="36" spans="1:10" s="134" customFormat="1" ht="18.75" customHeight="1">
      <c r="A36" s="154"/>
      <c r="B36" s="102"/>
      <c r="C36" s="121"/>
      <c r="D36" s="122"/>
      <c r="E36" s="103"/>
      <c r="F36" s="104"/>
      <c r="G36" s="103"/>
      <c r="H36" s="105"/>
      <c r="I36" s="151"/>
      <c r="J36" s="152"/>
    </row>
    <row r="37" ht="15.75"/>
    <row r="38" spans="2:10" ht="15.75">
      <c r="B38" s="229" t="s">
        <v>176</v>
      </c>
      <c r="C38" s="229"/>
      <c r="D38" s="229"/>
      <c r="E38" s="229"/>
      <c r="F38" s="229"/>
      <c r="G38" s="229"/>
      <c r="H38" s="229"/>
      <c r="I38" s="229"/>
      <c r="J38" s="229"/>
    </row>
    <row r="39" spans="2:10" ht="15.75">
      <c r="B39" s="158"/>
      <c r="C39" s="158"/>
      <c r="D39" s="158"/>
      <c r="E39" s="238" t="s">
        <v>68</v>
      </c>
      <c r="F39" s="238"/>
      <c r="G39" s="238"/>
      <c r="H39" s="238"/>
      <c r="I39" s="238"/>
      <c r="J39" s="238"/>
    </row>
    <row r="40" spans="1:10" ht="16.5">
      <c r="A40" s="237" t="s">
        <v>23</v>
      </c>
      <c r="B40" s="237"/>
      <c r="G40" s="237" t="s">
        <v>41</v>
      </c>
      <c r="H40" s="237"/>
      <c r="I40" s="237"/>
      <c r="J40" s="237"/>
    </row>
    <row r="41" spans="1:10" ht="16.5">
      <c r="A41" s="56"/>
      <c r="B41" s="57"/>
      <c r="G41" s="56"/>
      <c r="H41" s="56"/>
      <c r="I41" s="58"/>
      <c r="J41" s="56"/>
    </row>
    <row r="42" spans="1:10" ht="16.5">
      <c r="A42" s="56"/>
      <c r="B42" s="57"/>
      <c r="G42" s="56"/>
      <c r="H42" s="56"/>
      <c r="I42" s="58"/>
      <c r="J42" s="56"/>
    </row>
    <row r="43" spans="1:10" ht="16.5">
      <c r="A43" s="56"/>
      <c r="B43" s="57"/>
      <c r="G43" s="56"/>
      <c r="H43" s="56"/>
      <c r="I43" s="58"/>
      <c r="J43" s="56"/>
    </row>
    <row r="44" spans="1:10" ht="16.5">
      <c r="A44" s="237" t="s">
        <v>62</v>
      </c>
      <c r="B44" s="237"/>
      <c r="G44" s="237" t="s">
        <v>66</v>
      </c>
      <c r="H44" s="237"/>
      <c r="I44" s="237"/>
      <c r="J44" s="237"/>
    </row>
  </sheetData>
  <sheetProtection/>
  <mergeCells count="20">
    <mergeCell ref="D7:D8"/>
    <mergeCell ref="E7:G7"/>
    <mergeCell ref="E39:J39"/>
    <mergeCell ref="H7:H8"/>
    <mergeCell ref="I7:I8"/>
    <mergeCell ref="J7:J8"/>
    <mergeCell ref="A40:B40"/>
    <mergeCell ref="A44:B44"/>
    <mergeCell ref="G40:J40"/>
    <mergeCell ref="G44:J44"/>
    <mergeCell ref="A1:E1"/>
    <mergeCell ref="A2:E2"/>
    <mergeCell ref="B38:J38"/>
    <mergeCell ref="A9:D9"/>
    <mergeCell ref="A4:J4"/>
    <mergeCell ref="A5:J5"/>
    <mergeCell ref="A6:J6"/>
    <mergeCell ref="A7:A8"/>
    <mergeCell ref="B7:B8"/>
    <mergeCell ref="C7:C8"/>
  </mergeCells>
  <printOptions/>
  <pageMargins left="0.2" right="0.2" top="0.28" bottom="0.2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E13" sqref="E13"/>
    </sheetView>
  </sheetViews>
  <sheetFormatPr defaultColWidth="9.00390625" defaultRowHeight="15.75"/>
  <cols>
    <col min="1" max="1" width="6.375" style="38" customWidth="1"/>
    <col min="2" max="2" width="18.50390625" style="38" customWidth="1"/>
    <col min="3" max="3" width="12.50390625" style="39" customWidth="1"/>
    <col min="4" max="4" width="12.125" style="38" customWidth="1"/>
    <col min="5" max="5" width="11.125" style="165" customWidth="1"/>
    <col min="6" max="7" width="7.00390625" style="38" customWidth="1"/>
    <col min="8" max="8" width="8.625" style="38" customWidth="1"/>
    <col min="9" max="9" width="7.875" style="38" customWidth="1"/>
    <col min="10" max="10" width="7.375" style="38" customWidth="1"/>
    <col min="11" max="11" width="14.50390625" style="165" customWidth="1"/>
    <col min="12" max="12" width="15.25390625" style="38" customWidth="1"/>
    <col min="13" max="13" width="61.625" style="210" bestFit="1" customWidth="1"/>
    <col min="14" max="14" width="9.00390625" style="38" customWidth="1"/>
    <col min="15" max="15" width="9.375" style="38" bestFit="1" customWidth="1"/>
    <col min="16" max="16" width="10.375" style="38" bestFit="1" customWidth="1"/>
    <col min="17" max="16384" width="9.00390625" style="38" customWidth="1"/>
  </cols>
  <sheetData>
    <row r="1" spans="1:6" ht="15.75">
      <c r="A1" s="228" t="s">
        <v>61</v>
      </c>
      <c r="B1" s="228"/>
      <c r="C1" s="228"/>
      <c r="D1" s="228"/>
      <c r="E1" s="228"/>
      <c r="F1" s="228"/>
    </row>
    <row r="2" spans="1:6" ht="15.75">
      <c r="A2" s="228" t="s">
        <v>65</v>
      </c>
      <c r="B2" s="228"/>
      <c r="C2" s="228"/>
      <c r="D2" s="228"/>
      <c r="E2" s="228"/>
      <c r="F2" s="228"/>
    </row>
    <row r="3" spans="1:6" ht="15.75">
      <c r="A3" s="40"/>
      <c r="B3" s="40"/>
      <c r="C3" s="46"/>
      <c r="D3" s="40"/>
      <c r="E3" s="44"/>
      <c r="F3" s="40"/>
    </row>
    <row r="4" spans="1:12" ht="18.75">
      <c r="A4" s="233" t="s">
        <v>57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</row>
    <row r="5" spans="1:12" ht="15.75">
      <c r="A5" s="247" t="s">
        <v>175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ht="15.75">
      <c r="A6" s="225" t="s">
        <v>71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9:12" ht="15.75">
      <c r="I7" s="36"/>
      <c r="J7" s="159"/>
      <c r="K7" s="45" t="s">
        <v>182</v>
      </c>
      <c r="L7" s="36"/>
    </row>
    <row r="8" spans="1:13" ht="24" customHeight="1">
      <c r="A8" s="235" t="s">
        <v>46</v>
      </c>
      <c r="B8" s="235" t="s">
        <v>47</v>
      </c>
      <c r="C8" s="235" t="s">
        <v>58</v>
      </c>
      <c r="D8" s="235" t="s">
        <v>52</v>
      </c>
      <c r="E8" s="226" t="s">
        <v>181</v>
      </c>
      <c r="F8" s="241" t="s">
        <v>48</v>
      </c>
      <c r="G8" s="242"/>
      <c r="H8" s="242"/>
      <c r="I8" s="243"/>
      <c r="J8" s="235" t="s">
        <v>40</v>
      </c>
      <c r="K8" s="226" t="s">
        <v>55</v>
      </c>
      <c r="L8" s="235" t="s">
        <v>51</v>
      </c>
      <c r="M8" s="244" t="s">
        <v>63</v>
      </c>
    </row>
    <row r="9" spans="1:13" ht="61.5" customHeight="1">
      <c r="A9" s="236"/>
      <c r="B9" s="236"/>
      <c r="C9" s="236"/>
      <c r="D9" s="236"/>
      <c r="E9" s="227"/>
      <c r="F9" s="161" t="s">
        <v>56</v>
      </c>
      <c r="G9" s="161" t="s">
        <v>45</v>
      </c>
      <c r="H9" s="161" t="s">
        <v>178</v>
      </c>
      <c r="I9" s="161" t="s">
        <v>44</v>
      </c>
      <c r="J9" s="236"/>
      <c r="K9" s="227"/>
      <c r="L9" s="236"/>
      <c r="M9" s="244"/>
    </row>
    <row r="10" spans="1:12" ht="15.75">
      <c r="A10" s="3"/>
      <c r="B10" s="3" t="s">
        <v>17</v>
      </c>
      <c r="C10" s="3" t="s">
        <v>18</v>
      </c>
      <c r="D10" s="3">
        <v>1</v>
      </c>
      <c r="E10" s="162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162" t="s">
        <v>60</v>
      </c>
      <c r="L10" s="3">
        <v>9</v>
      </c>
    </row>
    <row r="11" spans="1:13" ht="15.75" customHeight="1">
      <c r="A11" s="163">
        <v>1</v>
      </c>
      <c r="B11" s="174" t="s">
        <v>116</v>
      </c>
      <c r="C11" s="175" t="s">
        <v>117</v>
      </c>
      <c r="D11" s="119" t="s">
        <v>183</v>
      </c>
      <c r="E11" s="180">
        <v>160000</v>
      </c>
      <c r="F11" s="176"/>
      <c r="G11" s="176"/>
      <c r="H11" s="176">
        <v>1</v>
      </c>
      <c r="I11" s="176"/>
      <c r="J11" s="172">
        <v>4</v>
      </c>
      <c r="K11" s="177">
        <f>J11*E11</f>
        <v>640000</v>
      </c>
      <c r="L11" s="178"/>
      <c r="M11" s="210" t="s">
        <v>119</v>
      </c>
    </row>
    <row r="12" spans="1:13" ht="15.75" customHeight="1">
      <c r="A12" s="166">
        <v>2</v>
      </c>
      <c r="B12" s="111" t="s">
        <v>120</v>
      </c>
      <c r="C12" s="171" t="s">
        <v>121</v>
      </c>
      <c r="D12" s="119" t="s">
        <v>118</v>
      </c>
      <c r="E12" s="180">
        <v>160000</v>
      </c>
      <c r="F12" s="179"/>
      <c r="G12" s="179"/>
      <c r="H12" s="179">
        <v>1</v>
      </c>
      <c r="I12" s="179"/>
      <c r="J12" s="172">
        <f>J11</f>
        <v>4</v>
      </c>
      <c r="K12" s="180">
        <f aca="true" t="shared" si="0" ref="K12:K22">J12*E12</f>
        <v>640000</v>
      </c>
      <c r="L12" s="181"/>
      <c r="M12" s="210" t="s">
        <v>123</v>
      </c>
    </row>
    <row r="13" spans="1:13" ht="15.75" customHeight="1">
      <c r="A13" s="166">
        <v>3</v>
      </c>
      <c r="B13" s="111" t="s">
        <v>124</v>
      </c>
      <c r="C13" s="171" t="s">
        <v>125</v>
      </c>
      <c r="D13" s="119" t="s">
        <v>122</v>
      </c>
      <c r="E13" s="180">
        <v>160000</v>
      </c>
      <c r="F13" s="179"/>
      <c r="G13" s="179"/>
      <c r="H13" s="179">
        <v>1</v>
      </c>
      <c r="I13" s="179"/>
      <c r="J13" s="172">
        <f aca="true" t="shared" si="1" ref="J13:J22">J12</f>
        <v>4</v>
      </c>
      <c r="K13" s="180">
        <f t="shared" si="0"/>
        <v>640000</v>
      </c>
      <c r="L13" s="181"/>
      <c r="M13" s="210" t="s">
        <v>126</v>
      </c>
    </row>
    <row r="14" spans="1:13" ht="15.75" customHeight="1">
      <c r="A14" s="166">
        <v>4</v>
      </c>
      <c r="B14" s="108" t="s">
        <v>127</v>
      </c>
      <c r="C14" s="120" t="s">
        <v>128</v>
      </c>
      <c r="D14" s="119" t="s">
        <v>129</v>
      </c>
      <c r="E14" s="180">
        <v>160000</v>
      </c>
      <c r="F14" s="168"/>
      <c r="G14" s="168"/>
      <c r="H14" s="168">
        <v>1</v>
      </c>
      <c r="I14" s="168"/>
      <c r="J14" s="172">
        <f t="shared" si="1"/>
        <v>4</v>
      </c>
      <c r="K14" s="180">
        <f t="shared" si="0"/>
        <v>640000</v>
      </c>
      <c r="L14" s="170"/>
      <c r="M14" s="210" t="s">
        <v>164</v>
      </c>
    </row>
    <row r="15" spans="1:13" ht="15.75" customHeight="1">
      <c r="A15" s="166">
        <v>5</v>
      </c>
      <c r="B15" s="108" t="s">
        <v>144</v>
      </c>
      <c r="C15" s="120" t="s">
        <v>145</v>
      </c>
      <c r="D15" s="119" t="s">
        <v>146</v>
      </c>
      <c r="E15" s="180">
        <v>160000</v>
      </c>
      <c r="F15" s="168"/>
      <c r="G15" s="168"/>
      <c r="H15" s="168">
        <v>1</v>
      </c>
      <c r="I15" s="168"/>
      <c r="J15" s="172">
        <f t="shared" si="1"/>
        <v>4</v>
      </c>
      <c r="K15" s="180">
        <f t="shared" si="0"/>
        <v>640000</v>
      </c>
      <c r="L15" s="170"/>
      <c r="M15" s="210" t="s">
        <v>147</v>
      </c>
    </row>
    <row r="16" spans="1:13" ht="15.75" customHeight="1">
      <c r="A16" s="166">
        <v>6</v>
      </c>
      <c r="B16" s="107" t="s">
        <v>132</v>
      </c>
      <c r="C16" s="166" t="s">
        <v>133</v>
      </c>
      <c r="D16" s="119" t="s">
        <v>136</v>
      </c>
      <c r="E16" s="180">
        <v>160000</v>
      </c>
      <c r="F16" s="168"/>
      <c r="G16" s="168">
        <v>1</v>
      </c>
      <c r="H16" s="168"/>
      <c r="I16" s="168"/>
      <c r="J16" s="172">
        <f t="shared" si="1"/>
        <v>4</v>
      </c>
      <c r="K16" s="180">
        <f t="shared" si="0"/>
        <v>640000</v>
      </c>
      <c r="L16" s="170"/>
      <c r="M16" s="211" t="s">
        <v>135</v>
      </c>
    </row>
    <row r="17" spans="1:13" ht="15.75" customHeight="1">
      <c r="A17" s="166">
        <v>7</v>
      </c>
      <c r="B17" s="107" t="s">
        <v>137</v>
      </c>
      <c r="C17" s="166" t="s">
        <v>134</v>
      </c>
      <c r="D17" s="119" t="s">
        <v>136</v>
      </c>
      <c r="E17" s="180">
        <v>160000</v>
      </c>
      <c r="F17" s="168"/>
      <c r="G17" s="168"/>
      <c r="H17" s="168">
        <v>1</v>
      </c>
      <c r="I17" s="168"/>
      <c r="J17" s="172">
        <f t="shared" si="1"/>
        <v>4</v>
      </c>
      <c r="K17" s="180">
        <f t="shared" si="0"/>
        <v>640000</v>
      </c>
      <c r="L17" s="170"/>
      <c r="M17" s="210" t="s">
        <v>138</v>
      </c>
    </row>
    <row r="18" spans="1:19" ht="15.75" customHeight="1">
      <c r="A18" s="166">
        <v>8</v>
      </c>
      <c r="B18" s="108" t="s">
        <v>99</v>
      </c>
      <c r="C18" s="119" t="s">
        <v>109</v>
      </c>
      <c r="D18" s="119" t="s">
        <v>100</v>
      </c>
      <c r="E18" s="180">
        <v>160000</v>
      </c>
      <c r="F18" s="182"/>
      <c r="G18" s="182">
        <v>1</v>
      </c>
      <c r="H18" s="118"/>
      <c r="I18" s="182"/>
      <c r="J18" s="172">
        <f t="shared" si="1"/>
        <v>4</v>
      </c>
      <c r="K18" s="180">
        <f t="shared" si="0"/>
        <v>640000</v>
      </c>
      <c r="L18" s="183"/>
      <c r="M18" s="212" t="s">
        <v>101</v>
      </c>
      <c r="N18" s="134"/>
      <c r="O18" s="134"/>
      <c r="P18" s="134"/>
      <c r="Q18" s="134"/>
      <c r="R18" s="134"/>
      <c r="S18" s="134"/>
    </row>
    <row r="19" spans="1:19" ht="15.75" customHeight="1">
      <c r="A19" s="166">
        <v>9</v>
      </c>
      <c r="B19" s="108" t="s">
        <v>102</v>
      </c>
      <c r="C19" s="184">
        <v>43715</v>
      </c>
      <c r="D19" s="119" t="s">
        <v>100</v>
      </c>
      <c r="E19" s="180">
        <v>160000</v>
      </c>
      <c r="F19" s="182"/>
      <c r="G19" s="182">
        <v>1</v>
      </c>
      <c r="H19" s="118"/>
      <c r="I19" s="182"/>
      <c r="J19" s="172">
        <f t="shared" si="1"/>
        <v>4</v>
      </c>
      <c r="K19" s="180">
        <f t="shared" si="0"/>
        <v>640000</v>
      </c>
      <c r="L19" s="183"/>
      <c r="M19" s="212" t="s">
        <v>101</v>
      </c>
      <c r="N19" s="134"/>
      <c r="O19" s="134"/>
      <c r="P19" s="134"/>
      <c r="Q19" s="134"/>
      <c r="R19" s="134"/>
      <c r="S19" s="134"/>
    </row>
    <row r="20" spans="1:19" ht="15.75" customHeight="1">
      <c r="A20" s="166">
        <v>10</v>
      </c>
      <c r="B20" s="108" t="s">
        <v>103</v>
      </c>
      <c r="C20" s="119" t="s">
        <v>110</v>
      </c>
      <c r="D20" s="119" t="s">
        <v>100</v>
      </c>
      <c r="E20" s="180">
        <v>160000</v>
      </c>
      <c r="F20" s="182"/>
      <c r="G20" s="182">
        <v>1</v>
      </c>
      <c r="H20" s="182"/>
      <c r="I20" s="182"/>
      <c r="J20" s="172">
        <f t="shared" si="1"/>
        <v>4</v>
      </c>
      <c r="K20" s="180">
        <f t="shared" si="0"/>
        <v>640000</v>
      </c>
      <c r="L20" s="183"/>
      <c r="M20" s="213" t="s">
        <v>104</v>
      </c>
      <c r="N20" s="134"/>
      <c r="O20" s="134"/>
      <c r="P20" s="134"/>
      <c r="Q20" s="134"/>
      <c r="R20" s="134"/>
      <c r="S20" s="134"/>
    </row>
    <row r="21" spans="1:19" ht="15.75" customHeight="1">
      <c r="A21" s="166">
        <v>11</v>
      </c>
      <c r="B21" s="109" t="s">
        <v>105</v>
      </c>
      <c r="C21" s="184">
        <v>43750</v>
      </c>
      <c r="D21" s="119" t="s">
        <v>100</v>
      </c>
      <c r="E21" s="180">
        <v>160000</v>
      </c>
      <c r="F21" s="182"/>
      <c r="G21" s="182">
        <v>1</v>
      </c>
      <c r="H21" s="182"/>
      <c r="I21" s="182" t="s">
        <v>64</v>
      </c>
      <c r="J21" s="172">
        <f t="shared" si="1"/>
        <v>4</v>
      </c>
      <c r="K21" s="180">
        <f t="shared" si="0"/>
        <v>640000</v>
      </c>
      <c r="L21" s="183"/>
      <c r="M21" s="213" t="s">
        <v>106</v>
      </c>
      <c r="N21" s="134"/>
      <c r="O21" s="134"/>
      <c r="P21" s="134"/>
      <c r="Q21" s="134"/>
      <c r="R21" s="134"/>
      <c r="S21" s="134"/>
    </row>
    <row r="22" spans="1:19" ht="15.75" customHeight="1">
      <c r="A22" s="166">
        <v>12</v>
      </c>
      <c r="B22" s="108" t="s">
        <v>107</v>
      </c>
      <c r="C22" s="119" t="s">
        <v>111</v>
      </c>
      <c r="D22" s="119" t="s">
        <v>100</v>
      </c>
      <c r="E22" s="180">
        <v>160000</v>
      </c>
      <c r="F22" s="182"/>
      <c r="G22" s="182">
        <v>1</v>
      </c>
      <c r="H22" s="118"/>
      <c r="I22" s="182"/>
      <c r="J22" s="172">
        <f t="shared" si="1"/>
        <v>4</v>
      </c>
      <c r="K22" s="180">
        <f t="shared" si="0"/>
        <v>640000</v>
      </c>
      <c r="L22" s="183"/>
      <c r="M22" s="213" t="s">
        <v>108</v>
      </c>
      <c r="N22" s="134"/>
      <c r="O22" s="134"/>
      <c r="P22" s="134"/>
      <c r="Q22" s="134"/>
      <c r="R22" s="134"/>
      <c r="S22" s="134"/>
    </row>
    <row r="23" spans="1:14" ht="15.75" customHeight="1">
      <c r="A23" s="185"/>
      <c r="B23" s="186"/>
      <c r="C23" s="187"/>
      <c r="D23" s="188"/>
      <c r="E23" s="189"/>
      <c r="F23" s="190"/>
      <c r="G23" s="190"/>
      <c r="H23" s="190"/>
      <c r="I23" s="190"/>
      <c r="J23" s="185"/>
      <c r="K23" s="191"/>
      <c r="L23" s="204"/>
      <c r="M23" s="214"/>
      <c r="N23" s="91"/>
    </row>
    <row r="24" spans="1:13" ht="15.75" customHeight="1">
      <c r="A24" s="250" t="s">
        <v>6</v>
      </c>
      <c r="B24" s="251"/>
      <c r="C24" s="252"/>
      <c r="D24" s="205"/>
      <c r="E24" s="206"/>
      <c r="F24" s="192">
        <f>SUM(F11:F23)</f>
        <v>0</v>
      </c>
      <c r="G24" s="192">
        <f>SUM(G11:G23)</f>
        <v>6</v>
      </c>
      <c r="H24" s="192">
        <f>SUM(H11:H23)</f>
        <v>6</v>
      </c>
      <c r="I24" s="192">
        <f>SUM(I11:I23)</f>
        <v>0</v>
      </c>
      <c r="J24" s="207"/>
      <c r="K24" s="160">
        <f>SUM(K11:K23)</f>
        <v>7680000</v>
      </c>
      <c r="L24" s="207"/>
      <c r="M24" s="215"/>
    </row>
    <row r="25" spans="2:12" ht="15.75" customHeight="1">
      <c r="B25" s="246" t="s">
        <v>179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</row>
    <row r="26" spans="9:12" ht="15.75">
      <c r="I26" s="248" t="s">
        <v>68</v>
      </c>
      <c r="J26" s="248"/>
      <c r="K26" s="248"/>
      <c r="L26" s="248"/>
    </row>
    <row r="27" spans="2:12" ht="15.75">
      <c r="B27" s="225" t="s">
        <v>23</v>
      </c>
      <c r="C27" s="225"/>
      <c r="D27" s="37"/>
      <c r="E27" s="193"/>
      <c r="F27" s="37"/>
      <c r="G27" s="37"/>
      <c r="H27" s="91"/>
      <c r="I27" s="225" t="s">
        <v>41</v>
      </c>
      <c r="J27" s="225"/>
      <c r="K27" s="225"/>
      <c r="L27" s="225"/>
    </row>
    <row r="31" spans="2:12" ht="15.75">
      <c r="B31" s="225" t="s">
        <v>62</v>
      </c>
      <c r="C31" s="225"/>
      <c r="D31" s="37"/>
      <c r="E31" s="193"/>
      <c r="F31" s="37"/>
      <c r="G31" s="37"/>
      <c r="H31" s="91"/>
      <c r="I31" s="225" t="s">
        <v>66</v>
      </c>
      <c r="J31" s="225"/>
      <c r="K31" s="225"/>
      <c r="L31" s="225"/>
    </row>
    <row r="34" spans="1:6" ht="15.75">
      <c r="A34" s="228" t="s">
        <v>61</v>
      </c>
      <c r="B34" s="228"/>
      <c r="C34" s="228"/>
      <c r="D34" s="228"/>
      <c r="E34" s="228"/>
      <c r="F34" s="228"/>
    </row>
    <row r="35" spans="1:6" ht="15.75">
      <c r="A35" s="228" t="s">
        <v>65</v>
      </c>
      <c r="B35" s="228"/>
      <c r="C35" s="228"/>
      <c r="D35" s="228"/>
      <c r="E35" s="228"/>
      <c r="F35" s="228"/>
    </row>
    <row r="36" spans="1:6" ht="15.75">
      <c r="A36" s="40"/>
      <c r="B36" s="40"/>
      <c r="C36" s="46"/>
      <c r="D36" s="40"/>
      <c r="E36" s="44"/>
      <c r="F36" s="40"/>
    </row>
    <row r="37" spans="1:12" ht="21.75" customHeight="1">
      <c r="A37" s="233" t="s">
        <v>59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</row>
    <row r="38" spans="1:12" ht="15.75">
      <c r="A38" s="247" t="str">
        <f>A5</f>
        <v>Học kỳ 1, năm học 2022-2023 (Từ tháng 9 đến hết tháng 12/2022)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</row>
    <row r="39" spans="1:12" ht="15.75">
      <c r="A39" s="225" t="s">
        <v>71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</row>
    <row r="40" spans="9:12" ht="15.75">
      <c r="I40" s="36"/>
      <c r="J40" s="159"/>
      <c r="K40" s="45" t="s">
        <v>182</v>
      </c>
      <c r="L40" s="36"/>
    </row>
    <row r="41" spans="1:13" ht="15.75" customHeight="1">
      <c r="A41" s="235" t="s">
        <v>46</v>
      </c>
      <c r="B41" s="235" t="s">
        <v>47</v>
      </c>
      <c r="C41" s="235" t="s">
        <v>58</v>
      </c>
      <c r="D41" s="235" t="s">
        <v>52</v>
      </c>
      <c r="E41" s="226" t="s">
        <v>181</v>
      </c>
      <c r="F41" s="241" t="s">
        <v>48</v>
      </c>
      <c r="G41" s="242"/>
      <c r="H41" s="242"/>
      <c r="I41" s="243"/>
      <c r="J41" s="235" t="s">
        <v>40</v>
      </c>
      <c r="K41" s="226" t="s">
        <v>55</v>
      </c>
      <c r="L41" s="235" t="s">
        <v>51</v>
      </c>
      <c r="M41" s="245" t="s">
        <v>63</v>
      </c>
    </row>
    <row r="42" spans="1:13" ht="60" customHeight="1">
      <c r="A42" s="236"/>
      <c r="B42" s="236"/>
      <c r="C42" s="236"/>
      <c r="D42" s="236"/>
      <c r="E42" s="227"/>
      <c r="F42" s="161" t="s">
        <v>56</v>
      </c>
      <c r="G42" s="161" t="s">
        <v>45</v>
      </c>
      <c r="H42" s="161" t="s">
        <v>178</v>
      </c>
      <c r="I42" s="161" t="s">
        <v>44</v>
      </c>
      <c r="J42" s="236"/>
      <c r="K42" s="227"/>
      <c r="L42" s="236"/>
      <c r="M42" s="245"/>
    </row>
    <row r="43" spans="1:12" ht="15.75">
      <c r="A43" s="3"/>
      <c r="B43" s="3" t="s">
        <v>17</v>
      </c>
      <c r="C43" s="3" t="s">
        <v>18</v>
      </c>
      <c r="D43" s="3">
        <v>1</v>
      </c>
      <c r="E43" s="162">
        <v>2</v>
      </c>
      <c r="F43" s="3">
        <v>3</v>
      </c>
      <c r="G43" s="3">
        <v>4</v>
      </c>
      <c r="H43" s="3">
        <v>5</v>
      </c>
      <c r="I43" s="3">
        <v>6</v>
      </c>
      <c r="J43" s="3">
        <v>7</v>
      </c>
      <c r="K43" s="162" t="s">
        <v>60</v>
      </c>
      <c r="L43" s="3">
        <v>9</v>
      </c>
    </row>
    <row r="44" spans="1:13" ht="18" customHeight="1">
      <c r="A44" s="163">
        <v>1</v>
      </c>
      <c r="B44" s="194" t="s">
        <v>114</v>
      </c>
      <c r="C44" s="195" t="s">
        <v>94</v>
      </c>
      <c r="D44" s="163" t="s">
        <v>142</v>
      </c>
      <c r="E44" s="164">
        <v>160000</v>
      </c>
      <c r="F44" s="163"/>
      <c r="G44" s="163">
        <v>1</v>
      </c>
      <c r="H44" s="163"/>
      <c r="I44" s="163"/>
      <c r="J44" s="163">
        <f>J22</f>
        <v>4</v>
      </c>
      <c r="K44" s="164">
        <f>J44*E44</f>
        <v>640000</v>
      </c>
      <c r="L44" s="163"/>
      <c r="M44" s="210" t="s">
        <v>115</v>
      </c>
    </row>
    <row r="45" spans="1:13" ht="18" customHeight="1">
      <c r="A45" s="166">
        <v>2</v>
      </c>
      <c r="B45" s="107" t="s">
        <v>112</v>
      </c>
      <c r="C45" s="196" t="s">
        <v>113</v>
      </c>
      <c r="D45" s="166" t="s">
        <v>143</v>
      </c>
      <c r="E45" s="169">
        <v>160000</v>
      </c>
      <c r="F45" s="166"/>
      <c r="G45" s="166"/>
      <c r="H45" s="166">
        <v>1</v>
      </c>
      <c r="I45" s="166"/>
      <c r="J45" s="166">
        <f>J44</f>
        <v>4</v>
      </c>
      <c r="K45" s="169">
        <f>J45*E45</f>
        <v>640000</v>
      </c>
      <c r="L45" s="166"/>
      <c r="M45" s="210" t="s">
        <v>163</v>
      </c>
    </row>
    <row r="46" spans="1:13" ht="18" customHeight="1">
      <c r="A46" s="166">
        <v>3</v>
      </c>
      <c r="B46" s="107" t="s">
        <v>139</v>
      </c>
      <c r="C46" s="166" t="s">
        <v>165</v>
      </c>
      <c r="D46" s="166" t="s">
        <v>141</v>
      </c>
      <c r="E46" s="169">
        <v>160000</v>
      </c>
      <c r="F46" s="197"/>
      <c r="G46" s="197"/>
      <c r="H46" s="166">
        <v>1</v>
      </c>
      <c r="I46" s="166"/>
      <c r="J46" s="166">
        <f aca="true" t="shared" si="2" ref="J46:J58">J45</f>
        <v>4</v>
      </c>
      <c r="K46" s="169">
        <f>J46*E46</f>
        <v>640000</v>
      </c>
      <c r="L46" s="197"/>
      <c r="M46" s="210" t="s">
        <v>161</v>
      </c>
    </row>
    <row r="47" spans="1:13" ht="18" customHeight="1">
      <c r="A47" s="166">
        <v>4</v>
      </c>
      <c r="B47" s="107" t="s">
        <v>140</v>
      </c>
      <c r="C47" s="198">
        <v>42889</v>
      </c>
      <c r="D47" s="166" t="s">
        <v>141</v>
      </c>
      <c r="E47" s="169">
        <v>160000</v>
      </c>
      <c r="F47" s="197"/>
      <c r="G47" s="197"/>
      <c r="H47" s="166">
        <v>1</v>
      </c>
      <c r="I47" s="166"/>
      <c r="J47" s="166">
        <f t="shared" si="2"/>
        <v>4</v>
      </c>
      <c r="K47" s="169">
        <f>J47*E47</f>
        <v>640000</v>
      </c>
      <c r="L47" s="197"/>
      <c r="M47" s="210" t="s">
        <v>162</v>
      </c>
    </row>
    <row r="48" spans="1:13" ht="18" customHeight="1">
      <c r="A48" s="166">
        <v>5</v>
      </c>
      <c r="B48" s="108" t="s">
        <v>72</v>
      </c>
      <c r="C48" s="199">
        <v>42990</v>
      </c>
      <c r="D48" s="166" t="s">
        <v>155</v>
      </c>
      <c r="E48" s="167">
        <v>160000</v>
      </c>
      <c r="F48" s="168"/>
      <c r="G48" s="168">
        <v>1</v>
      </c>
      <c r="H48" s="168"/>
      <c r="I48" s="168"/>
      <c r="J48" s="166">
        <f t="shared" si="2"/>
        <v>4</v>
      </c>
      <c r="K48" s="169">
        <f>E48*J48</f>
        <v>640000</v>
      </c>
      <c r="L48" s="170"/>
      <c r="M48" s="210" t="s">
        <v>73</v>
      </c>
    </row>
    <row r="49" spans="1:13" ht="18" customHeight="1">
      <c r="A49" s="166">
        <v>6</v>
      </c>
      <c r="B49" s="108" t="s">
        <v>74</v>
      </c>
      <c r="C49" s="118" t="s">
        <v>92</v>
      </c>
      <c r="D49" s="166" t="s">
        <v>155</v>
      </c>
      <c r="E49" s="167">
        <v>160000</v>
      </c>
      <c r="F49" s="168"/>
      <c r="G49" s="168">
        <v>1</v>
      </c>
      <c r="H49" s="168"/>
      <c r="I49" s="168"/>
      <c r="J49" s="166">
        <f t="shared" si="2"/>
        <v>4</v>
      </c>
      <c r="K49" s="169">
        <f aca="true" t="shared" si="3" ref="K49:K58">E49*J49</f>
        <v>640000</v>
      </c>
      <c r="L49" s="170"/>
      <c r="M49" s="210" t="s">
        <v>75</v>
      </c>
    </row>
    <row r="50" spans="1:13" ht="18" customHeight="1">
      <c r="A50" s="166">
        <v>7</v>
      </c>
      <c r="B50" s="108" t="s">
        <v>76</v>
      </c>
      <c r="C50" s="118" t="s">
        <v>93</v>
      </c>
      <c r="D50" s="166" t="s">
        <v>155</v>
      </c>
      <c r="E50" s="167">
        <v>160000</v>
      </c>
      <c r="F50" s="168"/>
      <c r="G50" s="168">
        <v>1</v>
      </c>
      <c r="H50" s="168"/>
      <c r="I50" s="168"/>
      <c r="J50" s="166">
        <f t="shared" si="2"/>
        <v>4</v>
      </c>
      <c r="K50" s="169">
        <f t="shared" si="3"/>
        <v>640000</v>
      </c>
      <c r="L50" s="170"/>
      <c r="M50" s="210" t="s">
        <v>75</v>
      </c>
    </row>
    <row r="51" spans="1:13" ht="18" customHeight="1">
      <c r="A51" s="166">
        <v>8</v>
      </c>
      <c r="B51" s="109" t="s">
        <v>77</v>
      </c>
      <c r="C51" s="118" t="s">
        <v>94</v>
      </c>
      <c r="D51" s="166" t="s">
        <v>155</v>
      </c>
      <c r="E51" s="167">
        <v>160000</v>
      </c>
      <c r="F51" s="168"/>
      <c r="G51" s="168">
        <v>1</v>
      </c>
      <c r="H51" s="168"/>
      <c r="I51" s="168"/>
      <c r="J51" s="166">
        <f t="shared" si="2"/>
        <v>4</v>
      </c>
      <c r="K51" s="169">
        <f t="shared" si="3"/>
        <v>640000</v>
      </c>
      <c r="L51" s="170"/>
      <c r="M51" s="210" t="s">
        <v>78</v>
      </c>
    </row>
    <row r="52" spans="1:13" ht="18" customHeight="1">
      <c r="A52" s="166">
        <v>9</v>
      </c>
      <c r="B52" s="108" t="s">
        <v>79</v>
      </c>
      <c r="C52" s="199">
        <v>42742</v>
      </c>
      <c r="D52" s="166" t="s">
        <v>155</v>
      </c>
      <c r="E52" s="167">
        <v>160000</v>
      </c>
      <c r="F52" s="168"/>
      <c r="G52" s="168">
        <v>1</v>
      </c>
      <c r="H52" s="168"/>
      <c r="I52" s="168"/>
      <c r="J52" s="166">
        <f t="shared" si="2"/>
        <v>4</v>
      </c>
      <c r="K52" s="169">
        <f t="shared" si="3"/>
        <v>640000</v>
      </c>
      <c r="L52" s="170"/>
      <c r="M52" s="216" t="s">
        <v>80</v>
      </c>
    </row>
    <row r="53" spans="1:13" ht="18" customHeight="1">
      <c r="A53" s="166">
        <v>10</v>
      </c>
      <c r="B53" s="108" t="s">
        <v>81</v>
      </c>
      <c r="C53" s="199">
        <v>42739</v>
      </c>
      <c r="D53" s="166" t="s">
        <v>155</v>
      </c>
      <c r="E53" s="167">
        <v>160000</v>
      </c>
      <c r="F53" s="168"/>
      <c r="G53" s="168">
        <v>1</v>
      </c>
      <c r="H53" s="168"/>
      <c r="I53" s="168"/>
      <c r="J53" s="166">
        <f t="shared" si="2"/>
        <v>4</v>
      </c>
      <c r="K53" s="169">
        <f t="shared" si="3"/>
        <v>640000</v>
      </c>
      <c r="L53" s="170"/>
      <c r="M53" s="210" t="s">
        <v>82</v>
      </c>
    </row>
    <row r="54" spans="1:13" ht="18" customHeight="1">
      <c r="A54" s="166">
        <v>11</v>
      </c>
      <c r="B54" s="108" t="s">
        <v>83</v>
      </c>
      <c r="C54" s="118" t="s">
        <v>95</v>
      </c>
      <c r="D54" s="166" t="s">
        <v>155</v>
      </c>
      <c r="E54" s="167">
        <v>160000</v>
      </c>
      <c r="F54" s="168"/>
      <c r="G54" s="168">
        <v>1</v>
      </c>
      <c r="H54" s="168"/>
      <c r="I54" s="168"/>
      <c r="J54" s="166">
        <f>J53</f>
        <v>4</v>
      </c>
      <c r="K54" s="169">
        <f t="shared" si="3"/>
        <v>640000</v>
      </c>
      <c r="L54" s="170"/>
      <c r="M54" s="210" t="s">
        <v>84</v>
      </c>
    </row>
    <row r="55" spans="1:13" ht="18" customHeight="1">
      <c r="A55" s="166">
        <v>12</v>
      </c>
      <c r="B55" s="108" t="s">
        <v>85</v>
      </c>
      <c r="C55" s="118" t="s">
        <v>96</v>
      </c>
      <c r="D55" s="166" t="s">
        <v>155</v>
      </c>
      <c r="E55" s="167">
        <v>160000</v>
      </c>
      <c r="F55" s="168"/>
      <c r="G55" s="168">
        <v>1</v>
      </c>
      <c r="H55" s="168"/>
      <c r="I55" s="168"/>
      <c r="J55" s="166">
        <f t="shared" si="2"/>
        <v>4</v>
      </c>
      <c r="K55" s="169">
        <f t="shared" si="3"/>
        <v>640000</v>
      </c>
      <c r="L55" s="170"/>
      <c r="M55" s="210" t="s">
        <v>86</v>
      </c>
    </row>
    <row r="56" spans="1:13" ht="18" customHeight="1">
      <c r="A56" s="166">
        <v>13</v>
      </c>
      <c r="B56" s="110" t="s">
        <v>87</v>
      </c>
      <c r="C56" s="118" t="s">
        <v>97</v>
      </c>
      <c r="D56" s="166" t="s">
        <v>155</v>
      </c>
      <c r="E56" s="167">
        <v>160000</v>
      </c>
      <c r="F56" s="168"/>
      <c r="G56" s="168">
        <v>1</v>
      </c>
      <c r="H56" s="168"/>
      <c r="I56" s="168"/>
      <c r="J56" s="166">
        <f t="shared" si="2"/>
        <v>4</v>
      </c>
      <c r="K56" s="169">
        <f t="shared" si="3"/>
        <v>640000</v>
      </c>
      <c r="L56" s="170"/>
      <c r="M56" s="210" t="s">
        <v>80</v>
      </c>
    </row>
    <row r="57" spans="1:13" ht="18" customHeight="1">
      <c r="A57" s="166">
        <v>14</v>
      </c>
      <c r="B57" s="110" t="s">
        <v>88</v>
      </c>
      <c r="C57" s="118" t="s">
        <v>98</v>
      </c>
      <c r="D57" s="166" t="s">
        <v>155</v>
      </c>
      <c r="E57" s="167">
        <v>160000</v>
      </c>
      <c r="F57" s="168"/>
      <c r="G57" s="168"/>
      <c r="H57" s="168">
        <v>1</v>
      </c>
      <c r="I57" s="168"/>
      <c r="J57" s="166">
        <f t="shared" si="2"/>
        <v>4</v>
      </c>
      <c r="K57" s="169">
        <f t="shared" si="3"/>
        <v>640000</v>
      </c>
      <c r="L57" s="170"/>
      <c r="M57" s="210" t="s">
        <v>89</v>
      </c>
    </row>
    <row r="58" spans="1:13" ht="18" customHeight="1">
      <c r="A58" s="166">
        <v>15</v>
      </c>
      <c r="B58" s="110" t="s">
        <v>90</v>
      </c>
      <c r="C58" s="199">
        <v>42864</v>
      </c>
      <c r="D58" s="218" t="s">
        <v>155</v>
      </c>
      <c r="E58" s="173">
        <v>160000</v>
      </c>
      <c r="F58" s="219"/>
      <c r="G58" s="219"/>
      <c r="H58" s="219">
        <v>1</v>
      </c>
      <c r="I58" s="219"/>
      <c r="J58" s="218">
        <f t="shared" si="2"/>
        <v>4</v>
      </c>
      <c r="K58" s="220">
        <f t="shared" si="3"/>
        <v>640000</v>
      </c>
      <c r="L58" s="221"/>
      <c r="M58" s="210" t="s">
        <v>91</v>
      </c>
    </row>
    <row r="59" spans="1:13" ht="15.75">
      <c r="A59" s="253" t="s">
        <v>6</v>
      </c>
      <c r="B59" s="254"/>
      <c r="C59" s="255"/>
      <c r="D59" s="222"/>
      <c r="E59" s="223"/>
      <c r="F59" s="224">
        <f>SUM(F44:F58)</f>
        <v>0</v>
      </c>
      <c r="G59" s="224">
        <f>SUM(G44:G58)</f>
        <v>10</v>
      </c>
      <c r="H59" s="224">
        <f>SUM(H44:H58)</f>
        <v>5</v>
      </c>
      <c r="I59" s="224">
        <f>SUM(I44:I58)</f>
        <v>0</v>
      </c>
      <c r="J59" s="222"/>
      <c r="K59" s="162">
        <f>SUM(K44:K58)</f>
        <v>9600000</v>
      </c>
      <c r="L59" s="222"/>
      <c r="M59" s="217"/>
    </row>
    <row r="60" spans="1:13" ht="11.25" customHeight="1">
      <c r="A60" s="200"/>
      <c r="B60" s="201"/>
      <c r="C60" s="201"/>
      <c r="D60" s="208"/>
      <c r="E60" s="209"/>
      <c r="F60" s="202"/>
      <c r="G60" s="202"/>
      <c r="H60" s="202"/>
      <c r="I60" s="202"/>
      <c r="J60" s="208"/>
      <c r="K60" s="203"/>
      <c r="L60" s="208"/>
      <c r="M60" s="217"/>
    </row>
    <row r="61" spans="2:12" ht="15.75" customHeight="1">
      <c r="B61" s="249" t="s">
        <v>180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49"/>
    </row>
    <row r="62" spans="9:12" ht="15.75">
      <c r="I62" s="248" t="str">
        <f>I26</f>
        <v>Điện Biên Phủ, ngày 16 tháng 9 năm 2022</v>
      </c>
      <c r="J62" s="248"/>
      <c r="K62" s="248"/>
      <c r="L62" s="248"/>
    </row>
    <row r="63" spans="2:12" ht="15.75">
      <c r="B63" s="225" t="s">
        <v>23</v>
      </c>
      <c r="C63" s="225"/>
      <c r="D63" s="37"/>
      <c r="E63" s="193"/>
      <c r="F63" s="37"/>
      <c r="G63" s="37"/>
      <c r="H63" s="91"/>
      <c r="I63" s="225" t="s">
        <v>41</v>
      </c>
      <c r="J63" s="225"/>
      <c r="K63" s="225"/>
      <c r="L63" s="225"/>
    </row>
    <row r="68" spans="2:12" ht="15.75">
      <c r="B68" s="225" t="s">
        <v>62</v>
      </c>
      <c r="C68" s="225"/>
      <c r="D68" s="37"/>
      <c r="E68" s="193"/>
      <c r="F68" s="37"/>
      <c r="G68" s="37"/>
      <c r="H68" s="91"/>
      <c r="I68" s="225" t="s">
        <v>66</v>
      </c>
      <c r="J68" s="225"/>
      <c r="K68" s="225"/>
      <c r="L68" s="225"/>
    </row>
  </sheetData>
  <sheetProtection/>
  <mergeCells count="44">
    <mergeCell ref="B68:C68"/>
    <mergeCell ref="I68:L68"/>
    <mergeCell ref="K41:K42"/>
    <mergeCell ref="L41:L42"/>
    <mergeCell ref="D41:D42"/>
    <mergeCell ref="B63:C63"/>
    <mergeCell ref="I62:L62"/>
    <mergeCell ref="A59:C59"/>
    <mergeCell ref="A1:F1"/>
    <mergeCell ref="A2:F2"/>
    <mergeCell ref="A34:F34"/>
    <mergeCell ref="A35:F35"/>
    <mergeCell ref="A4:L4"/>
    <mergeCell ref="E8:E9"/>
    <mergeCell ref="K8:K9"/>
    <mergeCell ref="A5:L5"/>
    <mergeCell ref="I31:L31"/>
    <mergeCell ref="A24:C24"/>
    <mergeCell ref="B61:L61"/>
    <mergeCell ref="I63:L63"/>
    <mergeCell ref="C41:C42"/>
    <mergeCell ref="I27:L27"/>
    <mergeCell ref="B41:B42"/>
    <mergeCell ref="J41:J42"/>
    <mergeCell ref="B27:C27"/>
    <mergeCell ref="A6:L6"/>
    <mergeCell ref="D8:D9"/>
    <mergeCell ref="A39:L39"/>
    <mergeCell ref="A41:A42"/>
    <mergeCell ref="C8:C9"/>
    <mergeCell ref="L8:L9"/>
    <mergeCell ref="A8:A9"/>
    <mergeCell ref="B8:B9"/>
    <mergeCell ref="J8:J9"/>
    <mergeCell ref="M8:M9"/>
    <mergeCell ref="M41:M42"/>
    <mergeCell ref="B25:L25"/>
    <mergeCell ref="A37:L37"/>
    <mergeCell ref="A38:L38"/>
    <mergeCell ref="F41:I41"/>
    <mergeCell ref="B31:C31"/>
    <mergeCell ref="F8:I8"/>
    <mergeCell ref="E41:E42"/>
    <mergeCell ref="I26:L26"/>
  </mergeCells>
  <printOptions/>
  <pageMargins left="0.75" right="0.2" top="0.2" bottom="0.2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G14" sqref="G14"/>
    </sheetView>
  </sheetViews>
  <sheetFormatPr defaultColWidth="9.00390625" defaultRowHeight="15.75"/>
  <cols>
    <col min="1" max="1" width="6.75390625" style="0" customWidth="1"/>
    <col min="2" max="2" width="26.75390625" style="0" customWidth="1"/>
    <col min="3" max="3" width="15.125" style="0" customWidth="1"/>
    <col min="4" max="4" width="7.625" style="0" customWidth="1"/>
    <col min="5" max="5" width="9.75390625" style="0" customWidth="1"/>
    <col min="6" max="6" width="9.50390625" style="0" customWidth="1"/>
    <col min="7" max="7" width="8.875" style="0" bestFit="1" customWidth="1"/>
    <col min="8" max="8" width="8.125" style="0" bestFit="1" customWidth="1"/>
    <col min="9" max="9" width="9.50390625" style="0" bestFit="1" customWidth="1"/>
    <col min="10" max="10" width="15.25390625" style="0" customWidth="1"/>
    <col min="11" max="11" width="15.125" style="0" customWidth="1"/>
  </cols>
  <sheetData>
    <row r="1" spans="1:12" s="35" customFormat="1" ht="15.75">
      <c r="A1" s="228" t="s">
        <v>61</v>
      </c>
      <c r="B1" s="228"/>
      <c r="C1" s="228"/>
      <c r="D1" s="228"/>
      <c r="E1" s="228"/>
      <c r="F1" s="228"/>
      <c r="G1" s="228"/>
      <c r="H1" s="34"/>
      <c r="I1" s="34"/>
      <c r="J1" s="34"/>
      <c r="K1" s="34"/>
      <c r="L1" s="34"/>
    </row>
    <row r="2" spans="1:12" s="35" customFormat="1" ht="15.75">
      <c r="A2" s="228" t="s">
        <v>65</v>
      </c>
      <c r="B2" s="228"/>
      <c r="C2" s="228"/>
      <c r="D2" s="228"/>
      <c r="E2" s="228"/>
      <c r="F2" s="228"/>
      <c r="G2" s="228"/>
      <c r="H2" s="34"/>
      <c r="I2" s="34"/>
      <c r="J2" s="34"/>
      <c r="K2" s="34"/>
      <c r="L2" s="34"/>
    </row>
    <row r="3" spans="1:12" s="35" customFormat="1" ht="15.75">
      <c r="A3" s="40"/>
      <c r="B3" s="40"/>
      <c r="C3" s="40"/>
      <c r="D3" s="40"/>
      <c r="E3" s="40"/>
      <c r="F3" s="40"/>
      <c r="G3" s="40"/>
      <c r="H3" s="34"/>
      <c r="I3" s="34"/>
      <c r="J3" s="34"/>
      <c r="K3" s="34"/>
      <c r="L3" s="34"/>
    </row>
    <row r="4" spans="1:11" ht="18.75">
      <c r="A4" s="259" t="s">
        <v>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9" ht="19.5">
      <c r="A5" s="260" t="str">
        <f>'Ăn trưa '!A5:L5</f>
        <v>Học kỳ 1, năm học 2022-2023 (Từ tháng 9 đến hết tháng 12/2022)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89"/>
      <c r="M5" s="89"/>
      <c r="N5" s="89"/>
      <c r="O5" s="89"/>
      <c r="P5" s="89"/>
      <c r="Q5" s="89"/>
      <c r="R5" s="89"/>
      <c r="S5" s="89"/>
    </row>
    <row r="6" spans="1:11" ht="16.5">
      <c r="A6" s="261" t="s">
        <v>70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16.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63">
      <c r="A8" s="1" t="s">
        <v>46</v>
      </c>
      <c r="B8" s="1" t="s">
        <v>1</v>
      </c>
      <c r="C8" s="1" t="s">
        <v>2</v>
      </c>
      <c r="D8" s="1" t="s">
        <v>44</v>
      </c>
      <c r="E8" s="2" t="s">
        <v>3</v>
      </c>
      <c r="F8" s="2" t="s">
        <v>131</v>
      </c>
      <c r="G8" s="1" t="s">
        <v>45</v>
      </c>
      <c r="H8" s="3" t="s">
        <v>4</v>
      </c>
      <c r="I8" s="3" t="s">
        <v>67</v>
      </c>
      <c r="J8" s="1" t="s">
        <v>50</v>
      </c>
      <c r="K8" s="1" t="s">
        <v>5</v>
      </c>
    </row>
    <row r="9" spans="1:11" ht="18" customHeight="1">
      <c r="A9" s="90">
        <v>1</v>
      </c>
      <c r="B9" s="60" t="s">
        <v>114</v>
      </c>
      <c r="C9" s="65" t="s">
        <v>142</v>
      </c>
      <c r="D9" s="80"/>
      <c r="E9" s="81"/>
      <c r="F9" s="66"/>
      <c r="G9" s="90">
        <v>1</v>
      </c>
      <c r="H9" s="47">
        <v>9</v>
      </c>
      <c r="I9" s="48">
        <v>150000</v>
      </c>
      <c r="J9" s="97">
        <f>I9*H9</f>
        <v>1350000</v>
      </c>
      <c r="K9" s="70"/>
    </row>
    <row r="10" spans="1:11" ht="18" customHeight="1">
      <c r="A10" s="93">
        <v>2</v>
      </c>
      <c r="B10" s="50" t="s">
        <v>139</v>
      </c>
      <c r="C10" s="53" t="s">
        <v>141</v>
      </c>
      <c r="D10" s="94"/>
      <c r="E10" s="95"/>
      <c r="F10" s="66">
        <v>1</v>
      </c>
      <c r="G10" s="93"/>
      <c r="H10" s="49">
        <v>9</v>
      </c>
      <c r="I10" s="51">
        <v>150000</v>
      </c>
      <c r="J10" s="98">
        <f>I10*H10</f>
        <v>1350000</v>
      </c>
      <c r="K10" s="96"/>
    </row>
    <row r="11" spans="1:11" ht="18" customHeight="1">
      <c r="A11" s="93">
        <v>3</v>
      </c>
      <c r="B11" s="50" t="s">
        <v>140</v>
      </c>
      <c r="C11" s="92" t="s">
        <v>141</v>
      </c>
      <c r="D11" s="94"/>
      <c r="E11" s="95"/>
      <c r="F11" s="66">
        <v>1</v>
      </c>
      <c r="G11" s="93"/>
      <c r="H11" s="49">
        <v>9</v>
      </c>
      <c r="I11" s="51">
        <v>150000</v>
      </c>
      <c r="J11" s="98">
        <f>I11*H11</f>
        <v>1350000</v>
      </c>
      <c r="K11" s="96"/>
    </row>
    <row r="12" spans="1:11" ht="18" customHeight="1">
      <c r="A12" s="93">
        <v>4</v>
      </c>
      <c r="B12" s="52" t="s">
        <v>72</v>
      </c>
      <c r="C12" s="53" t="s">
        <v>155</v>
      </c>
      <c r="D12" s="82"/>
      <c r="E12" s="83"/>
      <c r="F12" s="66"/>
      <c r="G12" s="66">
        <v>1</v>
      </c>
      <c r="H12" s="49">
        <v>9</v>
      </c>
      <c r="I12" s="51">
        <v>150000</v>
      </c>
      <c r="J12" s="99">
        <f>I12*H12</f>
        <v>1350000</v>
      </c>
      <c r="K12" s="71"/>
    </row>
    <row r="13" spans="1:11" ht="18" customHeight="1">
      <c r="A13" s="93">
        <v>5</v>
      </c>
      <c r="B13" s="52" t="s">
        <v>74</v>
      </c>
      <c r="C13" s="53" t="s">
        <v>155</v>
      </c>
      <c r="D13" s="82"/>
      <c r="E13" s="83"/>
      <c r="F13" s="66"/>
      <c r="G13" s="66">
        <v>1</v>
      </c>
      <c r="H13" s="49">
        <v>9</v>
      </c>
      <c r="I13" s="51">
        <v>150000</v>
      </c>
      <c r="J13" s="99">
        <f aca="true" t="shared" si="0" ref="J13:J28">I13*H13</f>
        <v>1350000</v>
      </c>
      <c r="K13" s="71"/>
    </row>
    <row r="14" spans="1:11" ht="18" customHeight="1">
      <c r="A14" s="93">
        <v>6</v>
      </c>
      <c r="B14" s="52" t="s">
        <v>76</v>
      </c>
      <c r="C14" s="53" t="s">
        <v>155</v>
      </c>
      <c r="D14" s="82"/>
      <c r="E14" s="83"/>
      <c r="F14" s="66"/>
      <c r="G14" s="66">
        <v>1</v>
      </c>
      <c r="H14" s="49">
        <v>9</v>
      </c>
      <c r="I14" s="51">
        <v>150000</v>
      </c>
      <c r="J14" s="99">
        <f t="shared" si="0"/>
        <v>1350000</v>
      </c>
      <c r="K14" s="71"/>
    </row>
    <row r="15" spans="1:11" ht="18" customHeight="1">
      <c r="A15" s="93">
        <v>7</v>
      </c>
      <c r="B15" s="54" t="s">
        <v>77</v>
      </c>
      <c r="C15" s="53" t="s">
        <v>155</v>
      </c>
      <c r="D15" s="82"/>
      <c r="E15" s="83"/>
      <c r="F15" s="66"/>
      <c r="G15" s="66">
        <v>1</v>
      </c>
      <c r="H15" s="49">
        <v>9</v>
      </c>
      <c r="I15" s="51">
        <v>150000</v>
      </c>
      <c r="J15" s="99">
        <f t="shared" si="0"/>
        <v>1350000</v>
      </c>
      <c r="K15" s="71"/>
    </row>
    <row r="16" spans="1:11" ht="18" customHeight="1">
      <c r="A16" s="93">
        <v>8</v>
      </c>
      <c r="B16" s="52" t="s">
        <v>79</v>
      </c>
      <c r="C16" s="53" t="s">
        <v>155</v>
      </c>
      <c r="D16" s="82"/>
      <c r="E16" s="83"/>
      <c r="F16" s="66"/>
      <c r="G16" s="66">
        <v>1</v>
      </c>
      <c r="H16" s="49">
        <v>9</v>
      </c>
      <c r="I16" s="51">
        <v>150000</v>
      </c>
      <c r="J16" s="99">
        <f t="shared" si="0"/>
        <v>1350000</v>
      </c>
      <c r="K16" s="71"/>
    </row>
    <row r="17" spans="1:11" ht="18" customHeight="1">
      <c r="A17" s="93">
        <v>9</v>
      </c>
      <c r="B17" s="52" t="s">
        <v>81</v>
      </c>
      <c r="C17" s="53" t="s">
        <v>155</v>
      </c>
      <c r="D17" s="82"/>
      <c r="E17" s="83"/>
      <c r="F17" s="66"/>
      <c r="G17" s="66">
        <v>1</v>
      </c>
      <c r="H17" s="49">
        <v>9</v>
      </c>
      <c r="I17" s="51">
        <v>150000</v>
      </c>
      <c r="J17" s="99">
        <f t="shared" si="0"/>
        <v>1350000</v>
      </c>
      <c r="K17" s="71"/>
    </row>
    <row r="18" spans="1:11" ht="18" customHeight="1">
      <c r="A18" s="93">
        <v>10</v>
      </c>
      <c r="B18" s="52" t="s">
        <v>83</v>
      </c>
      <c r="C18" s="53" t="s">
        <v>155</v>
      </c>
      <c r="D18" s="66"/>
      <c r="E18" s="54"/>
      <c r="F18" s="66"/>
      <c r="G18" s="66">
        <v>1</v>
      </c>
      <c r="H18" s="49">
        <v>9</v>
      </c>
      <c r="I18" s="51">
        <v>150000</v>
      </c>
      <c r="J18" s="99">
        <f t="shared" si="0"/>
        <v>1350000</v>
      </c>
      <c r="K18" s="72"/>
    </row>
    <row r="19" spans="1:11" ht="18" customHeight="1">
      <c r="A19" s="93">
        <v>11</v>
      </c>
      <c r="B19" s="52" t="s">
        <v>85</v>
      </c>
      <c r="C19" s="53" t="s">
        <v>155</v>
      </c>
      <c r="D19" s="84"/>
      <c r="E19" s="84"/>
      <c r="F19" s="66"/>
      <c r="G19" s="66">
        <v>1</v>
      </c>
      <c r="H19" s="49">
        <v>9</v>
      </c>
      <c r="I19" s="51">
        <v>150000</v>
      </c>
      <c r="J19" s="99">
        <f t="shared" si="0"/>
        <v>1350000</v>
      </c>
      <c r="K19" s="73"/>
    </row>
    <row r="20" spans="1:11" ht="18" customHeight="1">
      <c r="A20" s="93">
        <v>12</v>
      </c>
      <c r="B20" s="55" t="s">
        <v>87</v>
      </c>
      <c r="C20" s="53" t="s">
        <v>155</v>
      </c>
      <c r="D20" s="84"/>
      <c r="E20" s="84"/>
      <c r="F20" s="66"/>
      <c r="G20" s="66">
        <v>1</v>
      </c>
      <c r="H20" s="49">
        <v>9</v>
      </c>
      <c r="I20" s="51">
        <v>150000</v>
      </c>
      <c r="J20" s="99">
        <f t="shared" si="0"/>
        <v>1350000</v>
      </c>
      <c r="K20" s="73"/>
    </row>
    <row r="21" spans="1:11" s="43" customFormat="1" ht="18" customHeight="1">
      <c r="A21" s="93">
        <v>13</v>
      </c>
      <c r="B21" s="55" t="s">
        <v>88</v>
      </c>
      <c r="C21" s="53" t="s">
        <v>155</v>
      </c>
      <c r="D21" s="84"/>
      <c r="E21" s="84"/>
      <c r="F21" s="66">
        <v>1</v>
      </c>
      <c r="G21" s="66"/>
      <c r="H21" s="49">
        <v>9</v>
      </c>
      <c r="I21" s="51">
        <v>150000</v>
      </c>
      <c r="J21" s="99">
        <f t="shared" si="0"/>
        <v>1350000</v>
      </c>
      <c r="K21" s="74"/>
    </row>
    <row r="22" spans="1:11" s="43" customFormat="1" ht="18" customHeight="1">
      <c r="A22" s="93">
        <v>14</v>
      </c>
      <c r="B22" s="55" t="s">
        <v>90</v>
      </c>
      <c r="C22" s="53" t="s">
        <v>155</v>
      </c>
      <c r="D22" s="84"/>
      <c r="E22" s="84"/>
      <c r="F22" s="66">
        <v>1</v>
      </c>
      <c r="G22" s="66"/>
      <c r="H22" s="49">
        <v>9</v>
      </c>
      <c r="I22" s="51">
        <v>150000</v>
      </c>
      <c r="J22" s="99">
        <f t="shared" si="0"/>
        <v>1350000</v>
      </c>
      <c r="K22" s="74"/>
    </row>
    <row r="23" spans="1:11" s="43" customFormat="1" ht="18" customHeight="1">
      <c r="A23" s="93">
        <v>15</v>
      </c>
      <c r="B23" s="63" t="s">
        <v>116</v>
      </c>
      <c r="C23" s="59" t="s">
        <v>156</v>
      </c>
      <c r="D23" s="84"/>
      <c r="E23" s="84"/>
      <c r="F23" s="66">
        <v>1</v>
      </c>
      <c r="G23" s="66"/>
      <c r="H23" s="49">
        <v>9</v>
      </c>
      <c r="I23" s="51">
        <v>150000</v>
      </c>
      <c r="J23" s="99">
        <f t="shared" si="0"/>
        <v>1350000</v>
      </c>
      <c r="K23" s="74"/>
    </row>
    <row r="24" spans="1:11" s="43" customFormat="1" ht="18" customHeight="1">
      <c r="A24" s="93">
        <v>16</v>
      </c>
      <c r="B24" s="63" t="s">
        <v>120</v>
      </c>
      <c r="C24" s="59" t="s">
        <v>156</v>
      </c>
      <c r="D24" s="84"/>
      <c r="E24" s="84"/>
      <c r="F24" s="66">
        <v>1</v>
      </c>
      <c r="G24" s="66"/>
      <c r="H24" s="49">
        <v>9</v>
      </c>
      <c r="I24" s="51">
        <v>150000</v>
      </c>
      <c r="J24" s="99">
        <f t="shared" si="0"/>
        <v>1350000</v>
      </c>
      <c r="K24" s="74"/>
    </row>
    <row r="25" spans="1:11" s="43" customFormat="1" ht="18" customHeight="1">
      <c r="A25" s="93">
        <v>17</v>
      </c>
      <c r="B25" s="63" t="s">
        <v>124</v>
      </c>
      <c r="C25" s="59" t="s">
        <v>157</v>
      </c>
      <c r="D25" s="84"/>
      <c r="E25" s="84"/>
      <c r="F25" s="66">
        <v>1</v>
      </c>
      <c r="G25" s="66"/>
      <c r="H25" s="49">
        <v>9</v>
      </c>
      <c r="I25" s="51">
        <v>150000</v>
      </c>
      <c r="J25" s="99">
        <f t="shared" si="0"/>
        <v>1350000</v>
      </c>
      <c r="K25" s="74"/>
    </row>
    <row r="26" spans="1:11" s="43" customFormat="1" ht="18" customHeight="1">
      <c r="A26" s="93">
        <v>18</v>
      </c>
      <c r="B26" s="52" t="s">
        <v>144</v>
      </c>
      <c r="C26" s="61" t="s">
        <v>154</v>
      </c>
      <c r="D26" s="84"/>
      <c r="E26" s="84"/>
      <c r="F26" s="66">
        <v>1</v>
      </c>
      <c r="G26" s="66"/>
      <c r="H26" s="49">
        <v>9</v>
      </c>
      <c r="I26" s="51">
        <v>150000</v>
      </c>
      <c r="J26" s="99">
        <f t="shared" si="0"/>
        <v>1350000</v>
      </c>
      <c r="K26" s="74"/>
    </row>
    <row r="27" spans="1:11" s="43" customFormat="1" ht="18" customHeight="1">
      <c r="A27" s="93">
        <v>19</v>
      </c>
      <c r="B27" s="55" t="s">
        <v>132</v>
      </c>
      <c r="C27" s="61" t="s">
        <v>136</v>
      </c>
      <c r="D27" s="84"/>
      <c r="E27" s="84"/>
      <c r="F27" s="66"/>
      <c r="G27" s="66">
        <v>1</v>
      </c>
      <c r="H27" s="49">
        <v>9</v>
      </c>
      <c r="I27" s="51">
        <v>150000</v>
      </c>
      <c r="J27" s="99">
        <f t="shared" si="0"/>
        <v>1350000</v>
      </c>
      <c r="K27" s="74"/>
    </row>
    <row r="28" spans="1:11" s="43" customFormat="1" ht="18" customHeight="1">
      <c r="A28" s="93">
        <v>20</v>
      </c>
      <c r="B28" s="55" t="s">
        <v>159</v>
      </c>
      <c r="C28" s="61" t="s">
        <v>136</v>
      </c>
      <c r="D28" s="84"/>
      <c r="E28" s="84"/>
      <c r="F28" s="66">
        <v>1</v>
      </c>
      <c r="G28" s="66"/>
      <c r="H28" s="49">
        <v>9</v>
      </c>
      <c r="I28" s="51">
        <v>150000</v>
      </c>
      <c r="J28" s="99">
        <f t="shared" si="0"/>
        <v>1350000</v>
      </c>
      <c r="K28" s="74"/>
    </row>
    <row r="29" spans="1:11" ht="18" customHeight="1">
      <c r="A29" s="93">
        <v>21</v>
      </c>
      <c r="B29" s="63" t="s">
        <v>99</v>
      </c>
      <c r="C29" s="59" t="s">
        <v>100</v>
      </c>
      <c r="D29" s="66"/>
      <c r="E29" s="62"/>
      <c r="F29" s="66"/>
      <c r="G29" s="59">
        <v>1</v>
      </c>
      <c r="H29" s="49">
        <v>9</v>
      </c>
      <c r="I29" s="51">
        <v>150000</v>
      </c>
      <c r="J29" s="87">
        <f>I29*H29</f>
        <v>1350000</v>
      </c>
      <c r="K29" s="72"/>
    </row>
    <row r="30" spans="1:11" ht="18" customHeight="1">
      <c r="A30" s="93">
        <v>22</v>
      </c>
      <c r="B30" s="63" t="s">
        <v>102</v>
      </c>
      <c r="C30" s="59" t="s">
        <v>100</v>
      </c>
      <c r="D30" s="84"/>
      <c r="E30" s="84"/>
      <c r="F30" s="66"/>
      <c r="G30" s="59">
        <v>1</v>
      </c>
      <c r="H30" s="86">
        <v>9</v>
      </c>
      <c r="I30" s="51">
        <v>150000</v>
      </c>
      <c r="J30" s="87">
        <f>I30*H30</f>
        <v>1350000</v>
      </c>
      <c r="K30" s="73"/>
    </row>
    <row r="31" spans="1:11" ht="18" customHeight="1">
      <c r="A31" s="93">
        <v>23</v>
      </c>
      <c r="B31" s="63" t="s">
        <v>103</v>
      </c>
      <c r="C31" s="59" t="s">
        <v>100</v>
      </c>
      <c r="D31" s="84"/>
      <c r="E31" s="84"/>
      <c r="F31" s="66"/>
      <c r="G31" s="59">
        <v>1</v>
      </c>
      <c r="H31" s="86">
        <v>9</v>
      </c>
      <c r="I31" s="51">
        <v>150000</v>
      </c>
      <c r="J31" s="87">
        <f>I31*H31</f>
        <v>1350000</v>
      </c>
      <c r="K31" s="73"/>
    </row>
    <row r="32" spans="1:11" ht="18" customHeight="1">
      <c r="A32" s="93">
        <v>24</v>
      </c>
      <c r="B32" s="64" t="s">
        <v>105</v>
      </c>
      <c r="C32" s="59" t="s">
        <v>100</v>
      </c>
      <c r="D32" s="84"/>
      <c r="E32" s="84"/>
      <c r="F32" s="66"/>
      <c r="G32" s="59">
        <v>1</v>
      </c>
      <c r="H32" s="86">
        <v>9</v>
      </c>
      <c r="I32" s="51">
        <v>150000</v>
      </c>
      <c r="J32" s="87">
        <f>I32*H32</f>
        <v>1350000</v>
      </c>
      <c r="K32" s="73"/>
    </row>
    <row r="33" spans="1:14" ht="18" customHeight="1">
      <c r="A33" s="93">
        <v>25</v>
      </c>
      <c r="B33" s="63" t="s">
        <v>107</v>
      </c>
      <c r="C33" s="59" t="s">
        <v>100</v>
      </c>
      <c r="D33" s="85"/>
      <c r="E33" s="66"/>
      <c r="F33" s="66"/>
      <c r="G33" s="88">
        <v>1</v>
      </c>
      <c r="H33" s="86">
        <v>9</v>
      </c>
      <c r="I33" s="51">
        <v>150000</v>
      </c>
      <c r="J33" s="87">
        <f>I33*H33</f>
        <v>1350000</v>
      </c>
      <c r="K33" s="73"/>
      <c r="N33" s="35"/>
    </row>
    <row r="34" spans="1:11" ht="18" customHeight="1">
      <c r="A34" s="75"/>
      <c r="B34" s="76"/>
      <c r="C34" s="77"/>
      <c r="D34" s="77"/>
      <c r="E34" s="75"/>
      <c r="F34" s="75"/>
      <c r="G34" s="75"/>
      <c r="H34" s="78"/>
      <c r="I34" s="79"/>
      <c r="J34" s="79"/>
      <c r="K34" s="75"/>
    </row>
    <row r="35" spans="1:11" ht="19.5" customHeight="1">
      <c r="A35" s="262" t="s">
        <v>6</v>
      </c>
      <c r="B35" s="262"/>
      <c r="C35" s="262"/>
      <c r="D35" s="68">
        <f>SUM(D9:D34)</f>
        <v>0</v>
      </c>
      <c r="E35" s="68">
        <f>SUM(E9:E34)</f>
        <v>0</v>
      </c>
      <c r="F35" s="68">
        <f>SUM(F9:F34)</f>
        <v>9</v>
      </c>
      <c r="G35" s="68">
        <f>SUM(G9:G34)</f>
        <v>16</v>
      </c>
      <c r="H35" s="69"/>
      <c r="I35" s="69"/>
      <c r="J35" s="69">
        <f>SUM(J12:J34)</f>
        <v>29700000</v>
      </c>
      <c r="K35" s="67"/>
    </row>
    <row r="36" spans="1:11" ht="17.25">
      <c r="A36" s="257" t="s">
        <v>7</v>
      </c>
      <c r="B36" s="257"/>
      <c r="C36" s="4"/>
      <c r="D36" s="4"/>
      <c r="E36" s="5"/>
      <c r="F36" s="5"/>
      <c r="G36" s="5"/>
      <c r="H36" s="5"/>
      <c r="I36" s="5"/>
      <c r="J36" s="5"/>
      <c r="K36" s="5"/>
    </row>
    <row r="37" spans="8:11" s="7" customFormat="1" ht="15.75">
      <c r="H37" s="258" t="s">
        <v>68</v>
      </c>
      <c r="I37" s="258"/>
      <c r="J37" s="258"/>
      <c r="K37" s="258"/>
    </row>
    <row r="38" spans="2:11" s="7" customFormat="1" ht="15.75">
      <c r="B38" s="41" t="s">
        <v>69</v>
      </c>
      <c r="H38" s="256" t="s">
        <v>41</v>
      </c>
      <c r="I38" s="256"/>
      <c r="J38" s="256"/>
      <c r="K38" s="256"/>
    </row>
    <row r="42" spans="2:11" ht="15.75">
      <c r="B42" s="41" t="s">
        <v>62</v>
      </c>
      <c r="H42" s="256" t="s">
        <v>66</v>
      </c>
      <c r="I42" s="256"/>
      <c r="J42" s="256"/>
      <c r="K42" s="256"/>
    </row>
  </sheetData>
  <sheetProtection/>
  <mergeCells count="10">
    <mergeCell ref="A1:G1"/>
    <mergeCell ref="A2:G2"/>
    <mergeCell ref="H42:K42"/>
    <mergeCell ref="H38:K38"/>
    <mergeCell ref="A36:B36"/>
    <mergeCell ref="H37:K37"/>
    <mergeCell ref="A4:K4"/>
    <mergeCell ref="A5:K5"/>
    <mergeCell ref="A6:K6"/>
    <mergeCell ref="A35:C35"/>
  </mergeCells>
  <printOptions/>
  <pageMargins left="0.3937007874015748" right="0.1968503937007874" top="0.4330708661417323" bottom="0.31496062992125984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G8" sqref="G8"/>
    </sheetView>
  </sheetViews>
  <sheetFormatPr defaultColWidth="9.00390625" defaultRowHeight="15.75"/>
  <cols>
    <col min="1" max="1" width="5.50390625" style="0" customWidth="1"/>
    <col min="2" max="2" width="30.375" style="0" customWidth="1"/>
    <col min="3" max="3" width="14.00390625" style="0" customWidth="1"/>
    <col min="4" max="4" width="11.125" style="0" customWidth="1"/>
    <col min="5" max="5" width="12.125" style="0" customWidth="1"/>
    <col min="6" max="6" width="12.25390625" style="0" customWidth="1"/>
    <col min="7" max="7" width="14.875" style="0" customWidth="1"/>
    <col min="8" max="8" width="17.00390625" style="0" customWidth="1"/>
    <col min="9" max="9" width="11.875" style="8" customWidth="1"/>
  </cols>
  <sheetData>
    <row r="1" spans="1:2" ht="15.75">
      <c r="A1" s="7" t="s">
        <v>9</v>
      </c>
      <c r="B1" s="7"/>
    </row>
    <row r="2" spans="1:2" ht="15.75">
      <c r="A2" s="7" t="s">
        <v>27</v>
      </c>
      <c r="B2" s="7"/>
    </row>
    <row r="3" spans="1:9" ht="18.75">
      <c r="A3" s="264" t="s">
        <v>28</v>
      </c>
      <c r="B3" s="264"/>
      <c r="C3" s="264"/>
      <c r="D3" s="264"/>
      <c r="E3" s="264"/>
      <c r="F3" s="264"/>
      <c r="G3" s="264"/>
      <c r="H3" s="264"/>
      <c r="I3" s="264"/>
    </row>
    <row r="4" spans="1:9" ht="18.75">
      <c r="A4" s="264" t="s">
        <v>29</v>
      </c>
      <c r="B4" s="264"/>
      <c r="C4" s="264"/>
      <c r="D4" s="264"/>
      <c r="E4" s="264"/>
      <c r="F4" s="264"/>
      <c r="G4" s="264"/>
      <c r="H4" s="264"/>
      <c r="I4" s="264"/>
    </row>
    <row r="5" spans="1:9" ht="18.75">
      <c r="A5" s="264" t="s">
        <v>30</v>
      </c>
      <c r="B5" s="264"/>
      <c r="C5" s="264"/>
      <c r="D5" s="264"/>
      <c r="E5" s="264"/>
      <c r="F5" s="264"/>
      <c r="G5" s="264"/>
      <c r="H5" s="264"/>
      <c r="I5" s="264"/>
    </row>
    <row r="6" spans="1:9" ht="36">
      <c r="A6" s="9" t="s">
        <v>46</v>
      </c>
      <c r="B6" s="9" t="s">
        <v>31</v>
      </c>
      <c r="C6" s="10" t="s">
        <v>52</v>
      </c>
      <c r="D6" s="10" t="s">
        <v>40</v>
      </c>
      <c r="E6" s="10" t="s">
        <v>14</v>
      </c>
      <c r="F6" s="10" t="s">
        <v>53</v>
      </c>
      <c r="G6" s="10" t="s">
        <v>16</v>
      </c>
      <c r="H6" s="10" t="s">
        <v>51</v>
      </c>
      <c r="I6" s="11" t="s">
        <v>39</v>
      </c>
    </row>
    <row r="7" spans="1:9" ht="15.75">
      <c r="A7" s="9" t="s">
        <v>17</v>
      </c>
      <c r="B7" s="9" t="s">
        <v>18</v>
      </c>
      <c r="C7" s="10">
        <v>1</v>
      </c>
      <c r="D7" s="10">
        <v>2</v>
      </c>
      <c r="E7" s="10">
        <v>3</v>
      </c>
      <c r="F7" s="10">
        <v>4</v>
      </c>
      <c r="G7" s="10" t="s">
        <v>54</v>
      </c>
      <c r="H7" s="10">
        <v>6</v>
      </c>
      <c r="I7" s="12">
        <v>7</v>
      </c>
    </row>
    <row r="8" spans="1:9" ht="16.5">
      <c r="A8" s="13">
        <v>1</v>
      </c>
      <c r="B8" s="14"/>
      <c r="C8" s="15"/>
      <c r="D8" s="15"/>
      <c r="E8" s="16">
        <v>1390000</v>
      </c>
      <c r="F8" s="17">
        <f>E8*40%</f>
        <v>556000</v>
      </c>
      <c r="G8" s="18"/>
      <c r="H8" s="19"/>
      <c r="I8" s="20"/>
    </row>
    <row r="9" spans="1:9" ht="16.5">
      <c r="A9" s="21">
        <v>2</v>
      </c>
      <c r="B9" s="14"/>
      <c r="C9" s="15"/>
      <c r="D9" s="15"/>
      <c r="E9" s="16">
        <v>1390000</v>
      </c>
      <c r="F9" s="17">
        <f>E9*40%</f>
        <v>556000</v>
      </c>
      <c r="G9" s="18"/>
      <c r="H9" s="19"/>
      <c r="I9" s="20"/>
    </row>
    <row r="10" spans="1:9" ht="16.5">
      <c r="A10" s="13">
        <v>3</v>
      </c>
      <c r="B10" s="14"/>
      <c r="C10" s="15"/>
      <c r="D10" s="15"/>
      <c r="E10" s="16">
        <v>1390000</v>
      </c>
      <c r="F10" s="17">
        <f>E10*40%</f>
        <v>556000</v>
      </c>
      <c r="G10" s="18"/>
      <c r="H10" s="19"/>
      <c r="I10" s="20"/>
    </row>
    <row r="11" spans="1:9" ht="16.5">
      <c r="A11" s="22">
        <v>4</v>
      </c>
      <c r="B11" s="23"/>
      <c r="C11" s="24"/>
      <c r="D11" s="24"/>
      <c r="E11" s="16">
        <v>1390000</v>
      </c>
      <c r="F11" s="17">
        <f>E11*40%</f>
        <v>556000</v>
      </c>
      <c r="G11" s="18"/>
      <c r="H11" s="25"/>
      <c r="I11" s="26"/>
    </row>
    <row r="12" spans="1:9" ht="16.5">
      <c r="A12" s="27"/>
      <c r="B12" s="28" t="s">
        <v>22</v>
      </c>
      <c r="C12" s="28">
        <f>SUM(C8:C11)</f>
        <v>0</v>
      </c>
      <c r="D12" s="28"/>
      <c r="E12" s="28"/>
      <c r="F12" s="28"/>
      <c r="G12" s="29">
        <f>SUM(G8:G11)</f>
        <v>0</v>
      </c>
      <c r="H12" s="29"/>
      <c r="I12" s="30"/>
    </row>
    <row r="13" spans="1:9" ht="27" customHeight="1">
      <c r="A13" s="266" t="s">
        <v>32</v>
      </c>
      <c r="B13" s="266"/>
      <c r="C13" s="266"/>
      <c r="D13" s="266"/>
      <c r="E13" s="266"/>
      <c r="F13" s="266"/>
      <c r="G13" s="266"/>
      <c r="H13" s="266"/>
      <c r="I13" s="266"/>
    </row>
    <row r="14" spans="2:9" ht="15.75">
      <c r="B14" s="256" t="s">
        <v>23</v>
      </c>
      <c r="C14" s="256"/>
      <c r="D14" s="7"/>
      <c r="F14" s="256" t="s">
        <v>41</v>
      </c>
      <c r="G14" s="256"/>
      <c r="H14" s="256"/>
      <c r="I14" s="256"/>
    </row>
    <row r="15" ht="15.75">
      <c r="I15"/>
    </row>
    <row r="16" ht="15.75">
      <c r="I16"/>
    </row>
    <row r="17" ht="15.75">
      <c r="I17"/>
    </row>
    <row r="18" ht="15.75">
      <c r="I18"/>
    </row>
    <row r="19" ht="15.75">
      <c r="I19"/>
    </row>
    <row r="20" spans="2:9" ht="15.75">
      <c r="B20" s="263"/>
      <c r="C20" s="263"/>
      <c r="D20" s="263"/>
      <c r="H20" s="31"/>
      <c r="I20"/>
    </row>
    <row r="21" spans="2:9" ht="15.75">
      <c r="B21" s="6"/>
      <c r="C21" s="6"/>
      <c r="D21" s="6"/>
      <c r="H21" s="31"/>
      <c r="I21"/>
    </row>
    <row r="22" spans="2:9" ht="15.75">
      <c r="B22" s="6"/>
      <c r="C22" s="6"/>
      <c r="D22" s="6"/>
      <c r="H22" s="31"/>
      <c r="I22"/>
    </row>
    <row r="23" spans="2:9" ht="15.75">
      <c r="B23" s="6"/>
      <c r="C23" s="6"/>
      <c r="D23" s="6"/>
      <c r="H23" s="31"/>
      <c r="I23"/>
    </row>
    <row r="24" spans="2:9" ht="15.75">
      <c r="B24" s="6"/>
      <c r="C24" s="6"/>
      <c r="D24" s="6"/>
      <c r="H24" s="31"/>
      <c r="I24"/>
    </row>
    <row r="25" spans="2:9" ht="15.75">
      <c r="B25" s="6"/>
      <c r="C25" s="6"/>
      <c r="D25" s="6"/>
      <c r="H25" s="31"/>
      <c r="I25"/>
    </row>
    <row r="26" spans="2:9" ht="15.75">
      <c r="B26" s="6"/>
      <c r="C26" s="6"/>
      <c r="D26" s="6"/>
      <c r="H26" s="31"/>
      <c r="I26"/>
    </row>
    <row r="27" spans="2:9" ht="15.75">
      <c r="B27" s="6"/>
      <c r="C27" s="6"/>
      <c r="D27" s="6"/>
      <c r="H27" s="31"/>
      <c r="I27"/>
    </row>
    <row r="28" spans="2:9" ht="15.75">
      <c r="B28" s="6"/>
      <c r="C28" s="6"/>
      <c r="D28" s="6"/>
      <c r="H28" s="31"/>
      <c r="I28"/>
    </row>
    <row r="29" spans="2:9" ht="15.75">
      <c r="B29" s="6"/>
      <c r="C29" s="6"/>
      <c r="D29" s="6"/>
      <c r="H29" s="31"/>
      <c r="I29"/>
    </row>
    <row r="30" spans="2:9" ht="15.75">
      <c r="B30" s="6"/>
      <c r="C30" s="6"/>
      <c r="D30" s="6"/>
      <c r="H30" s="31"/>
      <c r="I30"/>
    </row>
    <row r="31" spans="2:9" ht="15.75">
      <c r="B31" s="6"/>
      <c r="C31" s="6"/>
      <c r="D31" s="6"/>
      <c r="H31" s="31"/>
      <c r="I31"/>
    </row>
    <row r="32" spans="2:9" ht="15.75">
      <c r="B32" s="6"/>
      <c r="C32" s="6"/>
      <c r="D32" s="6"/>
      <c r="H32" s="31"/>
      <c r="I32"/>
    </row>
    <row r="33" spans="2:9" ht="15.75">
      <c r="B33" s="6"/>
      <c r="C33" s="6"/>
      <c r="D33" s="6"/>
      <c r="H33" s="31"/>
      <c r="I33"/>
    </row>
    <row r="34" spans="1:2" ht="15.75">
      <c r="A34" s="7" t="s">
        <v>8</v>
      </c>
      <c r="B34" s="7"/>
    </row>
    <row r="35" spans="1:2" ht="15.75">
      <c r="A35" s="7" t="s">
        <v>9</v>
      </c>
      <c r="B35" s="7"/>
    </row>
    <row r="36" spans="1:9" ht="18.75">
      <c r="A36" s="264" t="s">
        <v>10</v>
      </c>
      <c r="B36" s="264"/>
      <c r="C36" s="264"/>
      <c r="D36" s="264"/>
      <c r="E36" s="264"/>
      <c r="F36" s="264"/>
      <c r="G36" s="264"/>
      <c r="H36" s="264"/>
      <c r="I36" s="264"/>
    </row>
    <row r="37" spans="1:9" ht="18.75">
      <c r="A37" s="265" t="s">
        <v>11</v>
      </c>
      <c r="B37" s="265"/>
      <c r="C37" s="265"/>
      <c r="D37" s="265"/>
      <c r="E37" s="265"/>
      <c r="F37" s="265"/>
      <c r="G37" s="265"/>
      <c r="H37" s="265"/>
      <c r="I37" s="265"/>
    </row>
    <row r="38" spans="1:9" ht="15.75">
      <c r="A38" s="9" t="s">
        <v>46</v>
      </c>
      <c r="B38" s="9" t="s">
        <v>12</v>
      </c>
      <c r="C38" s="10" t="s">
        <v>13</v>
      </c>
      <c r="D38" s="10" t="s">
        <v>40</v>
      </c>
      <c r="E38" s="10" t="s">
        <v>14</v>
      </c>
      <c r="F38" s="10" t="s">
        <v>15</v>
      </c>
      <c r="G38" s="10" t="s">
        <v>16</v>
      </c>
      <c r="H38" s="10" t="s">
        <v>51</v>
      </c>
      <c r="I38" s="11" t="s">
        <v>39</v>
      </c>
    </row>
    <row r="39" spans="1:9" ht="15.75">
      <c r="A39" s="9" t="s">
        <v>17</v>
      </c>
      <c r="B39" s="9" t="s">
        <v>18</v>
      </c>
      <c r="C39" s="10">
        <v>1</v>
      </c>
      <c r="D39" s="10">
        <v>2</v>
      </c>
      <c r="E39" s="10">
        <v>3</v>
      </c>
      <c r="F39" s="10"/>
      <c r="G39" s="10">
        <v>4</v>
      </c>
      <c r="H39" s="10">
        <v>5</v>
      </c>
      <c r="I39" s="12">
        <v>6</v>
      </c>
    </row>
    <row r="40" spans="1:9" ht="16.5">
      <c r="A40" s="13">
        <v>1</v>
      </c>
      <c r="B40" s="14" t="s">
        <v>20</v>
      </c>
      <c r="C40" s="15">
        <v>2</v>
      </c>
      <c r="D40" s="15">
        <v>12</v>
      </c>
      <c r="E40" s="16">
        <v>1390000</v>
      </c>
      <c r="F40" s="17" t="s">
        <v>19</v>
      </c>
      <c r="G40" s="18">
        <f>(E40*F40*D40)*C40</f>
        <v>13344000</v>
      </c>
      <c r="H40" s="19"/>
      <c r="I40" s="20"/>
    </row>
    <row r="41" spans="1:9" ht="16.5">
      <c r="A41" s="22">
        <v>2</v>
      </c>
      <c r="B41" s="23" t="s">
        <v>21</v>
      </c>
      <c r="C41" s="24">
        <v>1</v>
      </c>
      <c r="D41" s="24">
        <v>12</v>
      </c>
      <c r="E41" s="16">
        <v>1390000</v>
      </c>
      <c r="F41" s="17" t="s">
        <v>19</v>
      </c>
      <c r="G41" s="18">
        <f>(E41*F41*D41)*C41</f>
        <v>6672000</v>
      </c>
      <c r="H41" s="32"/>
      <c r="I41" s="32"/>
    </row>
    <row r="42" spans="1:9" ht="16.5">
      <c r="A42" s="27"/>
      <c r="B42" s="28" t="s">
        <v>22</v>
      </c>
      <c r="C42" s="28">
        <f>SUM(C40:C41)</f>
        <v>3</v>
      </c>
      <c r="D42" s="28"/>
      <c r="E42" s="28"/>
      <c r="F42" s="28"/>
      <c r="G42" s="29">
        <f>SUM(G40:G41)</f>
        <v>20016000</v>
      </c>
      <c r="H42" s="29"/>
      <c r="I42" s="30"/>
    </row>
    <row r="43" spans="1:9" ht="15.75">
      <c r="A43" s="266" t="s">
        <v>25</v>
      </c>
      <c r="B43" s="266"/>
      <c r="C43" s="266"/>
      <c r="D43" s="266"/>
      <c r="E43" s="266"/>
      <c r="F43" s="266"/>
      <c r="G43" s="266"/>
      <c r="H43" s="266"/>
      <c r="I43" s="266"/>
    </row>
    <row r="44" spans="2:9" ht="15.75">
      <c r="B44" s="256" t="s">
        <v>26</v>
      </c>
      <c r="C44" s="256"/>
      <c r="D44" s="7"/>
      <c r="F44" s="256" t="s">
        <v>24</v>
      </c>
      <c r="G44" s="256"/>
      <c r="H44" s="256"/>
      <c r="I44" s="256"/>
    </row>
    <row r="45" ht="15.75">
      <c r="I45"/>
    </row>
    <row r="46" ht="15.75">
      <c r="I46"/>
    </row>
    <row r="47" ht="15.75">
      <c r="I47"/>
    </row>
    <row r="48" ht="15.75">
      <c r="I48"/>
    </row>
    <row r="49" ht="15.75">
      <c r="I49"/>
    </row>
    <row r="50" spans="2:9" ht="15.75">
      <c r="B50" s="263" t="s">
        <v>42</v>
      </c>
      <c r="C50" s="263"/>
      <c r="D50" s="263"/>
      <c r="H50" s="31" t="s">
        <v>43</v>
      </c>
      <c r="I50"/>
    </row>
  </sheetData>
  <sheetProtection/>
  <mergeCells count="13">
    <mergeCell ref="A3:I3"/>
    <mergeCell ref="A13:I13"/>
    <mergeCell ref="B14:C14"/>
    <mergeCell ref="F14:I14"/>
    <mergeCell ref="B50:D50"/>
    <mergeCell ref="A4:I4"/>
    <mergeCell ref="A5:I5"/>
    <mergeCell ref="B20:D20"/>
    <mergeCell ref="A36:I36"/>
    <mergeCell ref="A37:I37"/>
    <mergeCell ref="A43:I43"/>
    <mergeCell ref="B44:C44"/>
    <mergeCell ref="F44:I4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29" sqref="C29"/>
    </sheetView>
  </sheetViews>
  <sheetFormatPr defaultColWidth="9.00390625" defaultRowHeight="15.75"/>
  <cols>
    <col min="1" max="1" width="5.50390625" style="0" customWidth="1"/>
    <col min="2" max="2" width="30.375" style="0" customWidth="1"/>
    <col min="3" max="3" width="14.00390625" style="0" customWidth="1"/>
    <col min="4" max="4" width="11.125" style="0" customWidth="1"/>
    <col min="5" max="5" width="12.125" style="0" customWidth="1"/>
    <col min="6" max="8" width="12.25390625" style="0" customWidth="1"/>
    <col min="9" max="9" width="14.875" style="0" customWidth="1"/>
    <col min="10" max="10" width="17.00390625" style="0" customWidth="1"/>
    <col min="11" max="11" width="11.875" style="33" customWidth="1"/>
  </cols>
  <sheetData>
    <row r="1" spans="1:2" ht="15.75">
      <c r="A1" s="7" t="s">
        <v>9</v>
      </c>
      <c r="B1" s="7"/>
    </row>
    <row r="2" spans="1:2" ht="15.75">
      <c r="A2" s="7" t="s">
        <v>27</v>
      </c>
      <c r="B2" s="7"/>
    </row>
    <row r="3" spans="1:11" ht="18.75">
      <c r="A3" s="264" t="s">
        <v>33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8.75">
      <c r="A4" s="264" t="s">
        <v>34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8.75">
      <c r="A5" s="264" t="s">
        <v>30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1" ht="55.5" customHeight="1">
      <c r="A6" s="9" t="s">
        <v>46</v>
      </c>
      <c r="B6" s="9" t="s">
        <v>31</v>
      </c>
      <c r="C6" s="10" t="s">
        <v>52</v>
      </c>
      <c r="D6" s="10" t="s">
        <v>40</v>
      </c>
      <c r="E6" s="10" t="s">
        <v>14</v>
      </c>
      <c r="F6" s="10" t="s">
        <v>35</v>
      </c>
      <c r="G6" s="10" t="s">
        <v>50</v>
      </c>
      <c r="H6" s="10" t="s">
        <v>36</v>
      </c>
      <c r="I6" s="10" t="s">
        <v>22</v>
      </c>
      <c r="J6" s="10" t="s">
        <v>51</v>
      </c>
      <c r="K6" s="11" t="s">
        <v>39</v>
      </c>
    </row>
    <row r="7" spans="1:11" ht="15.75">
      <c r="A7" s="9" t="s">
        <v>17</v>
      </c>
      <c r="B7" s="9" t="s">
        <v>18</v>
      </c>
      <c r="C7" s="10">
        <v>1</v>
      </c>
      <c r="D7" s="10">
        <v>2</v>
      </c>
      <c r="E7" s="10">
        <v>3</v>
      </c>
      <c r="F7" s="10">
        <v>4</v>
      </c>
      <c r="G7" s="10" t="s">
        <v>37</v>
      </c>
      <c r="H7" s="10">
        <v>6</v>
      </c>
      <c r="I7" s="10" t="s">
        <v>38</v>
      </c>
      <c r="J7" s="10">
        <v>8</v>
      </c>
      <c r="K7" s="12">
        <v>9</v>
      </c>
    </row>
    <row r="8" spans="1:11" ht="16.5">
      <c r="A8" s="13">
        <v>1</v>
      </c>
      <c r="B8" s="14"/>
      <c r="C8" s="15"/>
      <c r="D8" s="15"/>
      <c r="E8" s="16">
        <v>1390000</v>
      </c>
      <c r="F8" s="17">
        <f>E8*80%</f>
        <v>1112000</v>
      </c>
      <c r="G8" s="17"/>
      <c r="H8" s="17">
        <v>1000000</v>
      </c>
      <c r="I8" s="18"/>
      <c r="J8" s="19"/>
      <c r="K8" s="20"/>
    </row>
    <row r="9" spans="1:11" ht="16.5">
      <c r="A9" s="21">
        <v>2</v>
      </c>
      <c r="B9" s="14"/>
      <c r="C9" s="15"/>
      <c r="D9" s="15"/>
      <c r="E9" s="16">
        <v>1390000</v>
      </c>
      <c r="F9" s="17">
        <f>E9*80%</f>
        <v>1112000</v>
      </c>
      <c r="G9" s="17"/>
      <c r="H9" s="17">
        <v>1000000</v>
      </c>
      <c r="I9" s="18"/>
      <c r="J9" s="19"/>
      <c r="K9" s="20"/>
    </row>
    <row r="10" spans="1:11" ht="16.5">
      <c r="A10" s="13">
        <v>3</v>
      </c>
      <c r="B10" s="14"/>
      <c r="C10" s="15"/>
      <c r="D10" s="15"/>
      <c r="E10" s="16">
        <v>1390000</v>
      </c>
      <c r="F10" s="17">
        <f>E10*80%</f>
        <v>1112000</v>
      </c>
      <c r="G10" s="17"/>
      <c r="H10" s="17">
        <v>1000000</v>
      </c>
      <c r="I10" s="18"/>
      <c r="J10" s="19"/>
      <c r="K10" s="20"/>
    </row>
    <row r="11" spans="1:11" ht="16.5">
      <c r="A11" s="22">
        <v>4</v>
      </c>
      <c r="B11" s="23"/>
      <c r="C11" s="24"/>
      <c r="D11" s="24"/>
      <c r="E11" s="16">
        <v>1390000</v>
      </c>
      <c r="F11" s="17">
        <f>E11*80%</f>
        <v>1112000</v>
      </c>
      <c r="G11" s="17"/>
      <c r="H11" s="17">
        <v>1000000</v>
      </c>
      <c r="I11" s="18"/>
      <c r="J11" s="25"/>
      <c r="K11" s="26"/>
    </row>
    <row r="12" spans="1:11" ht="16.5">
      <c r="A12" s="27"/>
      <c r="B12" s="28" t="s">
        <v>22</v>
      </c>
      <c r="C12" s="28">
        <f>SUM(C8:C11)</f>
        <v>0</v>
      </c>
      <c r="D12" s="28"/>
      <c r="E12" s="28"/>
      <c r="F12" s="28"/>
      <c r="G12" s="28"/>
      <c r="H12" s="28"/>
      <c r="I12" s="29">
        <f>SUM(I8:I11)</f>
        <v>0</v>
      </c>
      <c r="J12" s="29"/>
      <c r="K12" s="30"/>
    </row>
    <row r="13" spans="1:11" ht="27" customHeight="1">
      <c r="A13" s="266" t="s">
        <v>32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2:11" ht="15.75">
      <c r="B14" s="256" t="s">
        <v>23</v>
      </c>
      <c r="C14" s="256"/>
      <c r="D14" s="7"/>
      <c r="F14" s="256" t="s">
        <v>41</v>
      </c>
      <c r="G14" s="256"/>
      <c r="H14" s="256"/>
      <c r="I14" s="256"/>
      <c r="J14" s="256"/>
      <c r="K14" s="256"/>
    </row>
    <row r="15" ht="15.75">
      <c r="K15"/>
    </row>
    <row r="16" ht="15.75">
      <c r="K16"/>
    </row>
    <row r="17" ht="15.75">
      <c r="K17"/>
    </row>
    <row r="18" ht="15.75">
      <c r="K18"/>
    </row>
    <row r="19" ht="15.75">
      <c r="K19"/>
    </row>
    <row r="20" spans="2:11" ht="15.75">
      <c r="B20" s="263"/>
      <c r="C20" s="263"/>
      <c r="D20" s="263"/>
      <c r="J20" s="31"/>
      <c r="K20"/>
    </row>
    <row r="21" spans="2:11" ht="15.75">
      <c r="B21" s="6"/>
      <c r="C21" s="6"/>
      <c r="D21" s="6"/>
      <c r="J21" s="31"/>
      <c r="K21"/>
    </row>
    <row r="22" spans="2:11" ht="15.75">
      <c r="B22" s="6"/>
      <c r="C22" s="6"/>
      <c r="D22" s="6"/>
      <c r="J22" s="31"/>
      <c r="K22"/>
    </row>
    <row r="23" spans="2:11" ht="15.75">
      <c r="B23" s="6"/>
      <c r="C23" s="6"/>
      <c r="D23" s="6"/>
      <c r="J23" s="31"/>
      <c r="K23"/>
    </row>
    <row r="24" spans="2:11" ht="15.75">
      <c r="B24" s="6"/>
      <c r="C24" s="6"/>
      <c r="D24" s="6"/>
      <c r="J24" s="31"/>
      <c r="K24"/>
    </row>
    <row r="25" spans="2:11" ht="15.75">
      <c r="B25" s="6"/>
      <c r="C25" s="6"/>
      <c r="D25" s="6"/>
      <c r="J25" s="31"/>
      <c r="K25"/>
    </row>
    <row r="26" spans="2:11" ht="15.75">
      <c r="B26" s="6"/>
      <c r="C26" s="6"/>
      <c r="D26" s="6"/>
      <c r="J26" s="31"/>
      <c r="K26"/>
    </row>
    <row r="27" spans="2:11" ht="15.75">
      <c r="B27" s="6"/>
      <c r="C27" s="6"/>
      <c r="D27" s="6"/>
      <c r="J27" s="31"/>
      <c r="K27"/>
    </row>
    <row r="28" spans="2:11" ht="15.75">
      <c r="B28" s="6"/>
      <c r="C28" s="6"/>
      <c r="D28" s="6"/>
      <c r="J28" s="31"/>
      <c r="K28"/>
    </row>
    <row r="29" spans="2:11" ht="15.75">
      <c r="B29" s="6"/>
      <c r="C29" s="6"/>
      <c r="D29" s="6"/>
      <c r="J29" s="31"/>
      <c r="K29"/>
    </row>
    <row r="30" spans="2:11" ht="15.75">
      <c r="B30" s="6"/>
      <c r="C30" s="6"/>
      <c r="D30" s="6"/>
      <c r="J30" s="31"/>
      <c r="K30"/>
    </row>
    <row r="31" spans="2:11" ht="15.75">
      <c r="B31" s="6"/>
      <c r="C31" s="6"/>
      <c r="D31" s="6"/>
      <c r="J31" s="31"/>
      <c r="K31"/>
    </row>
    <row r="32" spans="2:11" ht="15.75">
      <c r="B32" s="6"/>
      <c r="C32" s="6"/>
      <c r="D32" s="6"/>
      <c r="J32" s="31"/>
      <c r="K32"/>
    </row>
    <row r="33" spans="2:11" ht="15.75">
      <c r="B33" s="6"/>
      <c r="C33" s="6"/>
      <c r="D33" s="6"/>
      <c r="J33" s="31"/>
      <c r="K33"/>
    </row>
    <row r="34" spans="1:2" ht="15.75">
      <c r="A34" s="7" t="s">
        <v>8</v>
      </c>
      <c r="B34" s="7"/>
    </row>
    <row r="35" spans="1:2" ht="15.75">
      <c r="A35" s="7" t="s">
        <v>9</v>
      </c>
      <c r="B35" s="7"/>
    </row>
    <row r="36" spans="1:11" ht="18.75">
      <c r="A36" s="264" t="s">
        <v>10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ht="18.75">
      <c r="A37" s="265" t="s">
        <v>11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</row>
    <row r="38" spans="1:11" ht="15.75">
      <c r="A38" s="9" t="s">
        <v>46</v>
      </c>
      <c r="B38" s="9" t="s">
        <v>12</v>
      </c>
      <c r="C38" s="10" t="s">
        <v>13</v>
      </c>
      <c r="D38" s="10" t="s">
        <v>40</v>
      </c>
      <c r="E38" s="10" t="s">
        <v>14</v>
      </c>
      <c r="F38" s="10" t="s">
        <v>15</v>
      </c>
      <c r="G38" s="10"/>
      <c r="H38" s="10"/>
      <c r="I38" s="10" t="s">
        <v>16</v>
      </c>
      <c r="J38" s="10" t="s">
        <v>51</v>
      </c>
      <c r="K38" s="11" t="s">
        <v>39</v>
      </c>
    </row>
    <row r="39" spans="1:11" ht="15.75">
      <c r="A39" s="9" t="s">
        <v>17</v>
      </c>
      <c r="B39" s="9" t="s">
        <v>18</v>
      </c>
      <c r="C39" s="10">
        <v>1</v>
      </c>
      <c r="D39" s="10">
        <v>2</v>
      </c>
      <c r="E39" s="10">
        <v>3</v>
      </c>
      <c r="F39" s="10"/>
      <c r="G39" s="10"/>
      <c r="H39" s="10"/>
      <c r="I39" s="10">
        <v>4</v>
      </c>
      <c r="J39" s="10">
        <v>5</v>
      </c>
      <c r="K39" s="12">
        <v>6</v>
      </c>
    </row>
    <row r="40" spans="1:11" ht="16.5">
      <c r="A40" s="13">
        <v>1</v>
      </c>
      <c r="B40" s="14" t="s">
        <v>20</v>
      </c>
      <c r="C40" s="15">
        <v>2</v>
      </c>
      <c r="D40" s="15">
        <v>12</v>
      </c>
      <c r="E40" s="16">
        <v>1390000</v>
      </c>
      <c r="F40" s="17" t="s">
        <v>19</v>
      </c>
      <c r="G40" s="17"/>
      <c r="H40" s="17"/>
      <c r="I40" s="18">
        <f>(E40*F40*D40)*C40</f>
        <v>13344000</v>
      </c>
      <c r="J40" s="19"/>
      <c r="K40" s="20"/>
    </row>
    <row r="41" spans="1:11" ht="16.5">
      <c r="A41" s="22">
        <v>2</v>
      </c>
      <c r="B41" s="23" t="s">
        <v>21</v>
      </c>
      <c r="C41" s="24">
        <v>1</v>
      </c>
      <c r="D41" s="24">
        <v>12</v>
      </c>
      <c r="E41" s="16">
        <v>1390000</v>
      </c>
      <c r="F41" s="17" t="s">
        <v>19</v>
      </c>
      <c r="G41" s="17"/>
      <c r="H41" s="17"/>
      <c r="I41" s="18">
        <f>(E41*F41*D41)*C41</f>
        <v>6672000</v>
      </c>
      <c r="J41" s="32"/>
      <c r="K41" s="32"/>
    </row>
    <row r="42" spans="1:11" ht="16.5">
      <c r="A42" s="27"/>
      <c r="B42" s="28" t="s">
        <v>22</v>
      </c>
      <c r="C42" s="28">
        <f>SUM(C40:C41)</f>
        <v>3</v>
      </c>
      <c r="D42" s="28"/>
      <c r="E42" s="28"/>
      <c r="F42" s="28"/>
      <c r="G42" s="28"/>
      <c r="H42" s="28"/>
      <c r="I42" s="29">
        <f>SUM(I40:I41)</f>
        <v>20016000</v>
      </c>
      <c r="J42" s="29"/>
      <c r="K42" s="30"/>
    </row>
    <row r="43" spans="1:11" ht="15.75">
      <c r="A43" s="266" t="s">
        <v>25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</row>
    <row r="44" spans="2:11" ht="15.75">
      <c r="B44" s="256" t="s">
        <v>26</v>
      </c>
      <c r="C44" s="256"/>
      <c r="D44" s="7"/>
      <c r="F44" s="256" t="s">
        <v>24</v>
      </c>
      <c r="G44" s="256"/>
      <c r="H44" s="256"/>
      <c r="I44" s="256"/>
      <c r="J44" s="256"/>
      <c r="K44" s="256"/>
    </row>
    <row r="45" ht="15.75">
      <c r="K45"/>
    </row>
    <row r="46" ht="15.75">
      <c r="K46"/>
    </row>
    <row r="47" ht="15.75">
      <c r="K47"/>
    </row>
    <row r="48" ht="15.75">
      <c r="K48"/>
    </row>
    <row r="49" ht="15.75">
      <c r="K49"/>
    </row>
    <row r="50" spans="2:11" ht="15.75">
      <c r="B50" s="263" t="s">
        <v>42</v>
      </c>
      <c r="C50" s="263"/>
      <c r="D50" s="263"/>
      <c r="J50" s="31" t="s">
        <v>43</v>
      </c>
      <c r="K50"/>
    </row>
  </sheetData>
  <sheetProtection/>
  <mergeCells count="13">
    <mergeCell ref="B44:C44"/>
    <mergeCell ref="F44:K44"/>
    <mergeCell ref="B50:D50"/>
    <mergeCell ref="A4:K4"/>
    <mergeCell ref="A5:K5"/>
    <mergeCell ref="B20:D20"/>
    <mergeCell ref="A36:K36"/>
    <mergeCell ref="A37:K37"/>
    <mergeCell ref="A43:K43"/>
    <mergeCell ref="A3:K3"/>
    <mergeCell ref="A13:K13"/>
    <mergeCell ref="B14:C14"/>
    <mergeCell ref="F14:K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 TOAN TRUONG</dc:creator>
  <cp:keywords/>
  <dc:description/>
  <cp:lastModifiedBy>TuyenDBP</cp:lastModifiedBy>
  <cp:lastPrinted>2022-09-17T08:53:10Z</cp:lastPrinted>
  <dcterms:created xsi:type="dcterms:W3CDTF">2018-09-26T10:03:40Z</dcterms:created>
  <dcterms:modified xsi:type="dcterms:W3CDTF">2022-09-21T02:29:09Z</dcterms:modified>
  <cp:category/>
  <cp:version/>
  <cp:contentType/>
  <cp:contentStatus/>
</cp:coreProperties>
</file>